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Emma.Boddy\Desktop\Useful info\Finance and Procurement\"/>
    </mc:Choice>
  </mc:AlternateContent>
  <xr:revisionPtr revIDLastSave="0" documentId="13_ncr:1_{DB9124D3-0D45-4663-B3A3-E32585FB52F4}" xr6:coauthVersionLast="47" xr6:coauthVersionMax="47" xr10:uidLastSave="{00000000-0000-0000-0000-000000000000}"/>
  <bookViews>
    <workbookView xWindow="-110" yWindow="-110" windowWidth="19420" windowHeight="12300" firstSheet="1"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expenses'!$A$1:$E$31</definedName>
    <definedName name="_xlnm.Print_Area" localSheetId="5">'Gifts and benefits'!$A$1:$F$27</definedName>
    <definedName name="_xlnm.Print_Area" localSheetId="0">'Guidance for agencies'!$A$1:$A$49</definedName>
    <definedName name="_xlnm.Print_Area" localSheetId="3">Hospitality!$A$1:$E$32</definedName>
    <definedName name="_xlnm.Print_Area" localSheetId="1">'Summary and sign-off'!$A$1:$F$23</definedName>
    <definedName name="_xlnm.Print_Area" localSheetId="2">Travel!$A$1:$E$123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4" l="1"/>
  <c r="C25" i="3"/>
  <c r="C25" i="2"/>
  <c r="C98" i="1"/>
  <c r="C112" i="1"/>
  <c r="C47" i="1"/>
  <c r="B6" i="13" l="1"/>
  <c r="E60" i="13"/>
  <c r="C60" i="13"/>
  <c r="C18" i="4"/>
  <c r="C17" i="4"/>
  <c r="B60" i="13" l="1"/>
  <c r="B59" i="13"/>
  <c r="D59" i="13"/>
  <c r="B58" i="13"/>
  <c r="D58" i="13"/>
  <c r="D57" i="13"/>
  <c r="B57" i="13"/>
  <c r="D56" i="13"/>
  <c r="B56" i="13"/>
  <c r="D55" i="13"/>
  <c r="B55" i="13"/>
  <c r="B2" i="4"/>
  <c r="B3" i="4"/>
  <c r="B2" i="3"/>
  <c r="B3" i="3"/>
  <c r="B2" i="2"/>
  <c r="B3" i="2"/>
  <c r="B2" i="1"/>
  <c r="B3" i="1"/>
  <c r="F58" i="13" l="1"/>
  <c r="D25" i="2" s="1"/>
  <c r="F60" i="13"/>
  <c r="E16" i="4" s="1"/>
  <c r="F59" i="13"/>
  <c r="D25" i="3" s="1"/>
  <c r="F57" i="13"/>
  <c r="D112" i="1" s="1"/>
  <c r="F56" i="13"/>
  <c r="D98" i="1" s="1"/>
  <c r="F55" i="13"/>
  <c r="D47" i="1" s="1"/>
  <c r="C13" i="13"/>
  <c r="C12" i="13"/>
  <c r="C11" i="13"/>
  <c r="C16" i="13" l="1"/>
  <c r="C17" i="13"/>
  <c r="B5" i="4" l="1"/>
  <c r="B4" i="4"/>
  <c r="B5" i="3"/>
  <c r="B4" i="3"/>
  <c r="B5" i="2"/>
  <c r="B4" i="2"/>
  <c r="B5" i="1"/>
  <c r="B4" i="1"/>
  <c r="C15" i="13" l="1"/>
  <c r="F12" i="13" l="1"/>
  <c r="C16" i="4"/>
  <c r="F11" i="13" s="1"/>
  <c r="F13" i="13" l="1"/>
  <c r="B112" i="1"/>
  <c r="B17" i="13" s="1"/>
  <c r="B98" i="1"/>
  <c r="B16" i="13" s="1"/>
  <c r="B47" i="1"/>
  <c r="B15" i="13" s="1"/>
  <c r="B25" i="3" l="1"/>
  <c r="B13" i="13" s="1"/>
  <c r="B25" i="2"/>
  <c r="B12" i="13" s="1"/>
  <c r="B11" i="13" l="1"/>
  <c r="B1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50"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101"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<sst xmlns="http://schemas.openxmlformats.org/spreadsheetml/2006/main" count="474" uniqueCount="244">
  <si>
    <t>Secretary and Chief Executive Expense Disclosures: A Guide for Agency Staff</t>
  </si>
  <si>
    <t>Please refer to the link below for guidance in helping you to complete the workbook</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</si>
  <si>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</si>
  <si>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</si>
  <si>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</si>
  <si>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</si>
  <si>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</si>
  <si>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</si>
  <si>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</si>
  <si>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</si>
  <si>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</si>
  <si>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</si>
  <si>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</si>
  <si>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</si>
  <si>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</si>
  <si>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</si>
  <si>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</si>
  <si>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</si>
  <si>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</si>
  <si>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</si>
  <si>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</si>
  <si>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</si>
  <si>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</si>
  <si>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</si>
  <si>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</si>
  <si>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</si>
  <si>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</si>
  <si>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</si>
  <si>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</si>
  <si>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</si>
  <si>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</si>
  <si>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</si>
  <si>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</si>
  <si>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</si>
  <si>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</si>
  <si>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</si>
  <si>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</si>
  <si>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</si>
  <si>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</si>
  <si>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</si>
  <si>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</si>
  <si>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</si>
  <si>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</si>
  <si>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</si>
  <si>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</si>
  <si>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</si>
  <si>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</si>
  <si>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</si>
  <si>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</si>
  <si>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</si>
  <si>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</si>
  <si>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</si>
  <si>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</si>
  <si>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</si>
  <si>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</si>
  <si>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</si>
  <si>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</si>
  <si>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</si>
  <si>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</si>
  <si>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</si>
  <si>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</si>
  <si>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</si>
  <si>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</si>
  <si>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</si>
  <si>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</si>
  <si>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</si>
  <si>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</si>
  <si>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</si>
  <si>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</si>
  <si>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</si>
  <si>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</si>
  <si>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</si>
  <si>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</si>
  <si>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</si>
  <si>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</si>
  <si>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</si>
  <si>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</si>
  <si>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</si>
  <si>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</si>
  <si>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</si>
  <si>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</si>
  <si>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</si>
  <si>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</si>
  <si>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</si>
  <si>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</si>
  <si>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</si>
  <si>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</si>
  <si>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</si>
  <si>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</si>
  <si>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</si>
  <si>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</si>
  <si>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</si>
  <si>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</si>
  <si>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</si>
  <si>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</si>
  <si>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</si>
  <si>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</si>
  <si>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</si>
  <si>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</si>
  <si>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</si>
  <si>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</si>
  <si>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</si>
  <si>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</si>
  <si>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</si>
  <si>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</si>
  <si>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</si>
  <si>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</si>
  <si>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</si>
  <si>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</si>
  <si>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</si>
  <si>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</si>
  <si>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</si>
  <si>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</si>
  <si>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</si>
  <si>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</si>
  <si>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</si>
  <si>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</si>
  <si>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</si>
  <si>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</si>
  <si>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</si>
  <si>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</si>
  <si>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</si>
  <si>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</si>
  <si>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</si>
  <si>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</si>
  <si>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</si>
  <si>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</si>
  <si>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</si>
  <si>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</si>
  <si>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</si>
  <si>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</si>
  <si>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</si>
  <si>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</si>
  <si>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</si>
  <si>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</si>
  <si>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</si>
  <si>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</si>
  <si>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</si>
  <si>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</si>
  <si>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</si>
  <si>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</si>
  <si>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</si>
  <si>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</si>
  <si>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</si>
  <si>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</si>
  <si>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</si>
  <si>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</si>
  <si>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</si>
  <si>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</si>
  <si>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</si>
  <si>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</si>
  <si>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</si>
  <si>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</si>
  <si>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</si>
  <si>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</si>
  <si>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</si>
  <si>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</si>
  <si>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</si>
  <si>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</si>
  <si>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</si>
  <si>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</si>
  <si>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</si>
  <si>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</si>
  <si>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</si>
  <si>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</si>
  <si>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</si>
  <si>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</si>
  <si>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Please complete this Excel workbook for your Chief Executive's gifts, benefits and expenses.</t>
  </si>
  <si>
    <t>https://www.publicservice.govt.nz/assets/DirectoryFile/Chief-executive-gifts-benefits-and-expenses-disclosures-A-guide-for-agency-staff.pdf</t>
  </si>
  <si>
    <t>Office of the Privacy Commissioner</t>
  </si>
  <si>
    <t>Michael Webster</t>
  </si>
  <si>
    <t>General Manager</t>
  </si>
  <si>
    <t>Meeting with Ministerial Advisory Group</t>
  </si>
  <si>
    <t>Taxi</t>
  </si>
  <si>
    <t>Auckland</t>
  </si>
  <si>
    <t>Retail NZ FRT Workshop</t>
  </si>
  <si>
    <t>14 - 19 September 2025</t>
  </si>
  <si>
    <t>Global Privacy Assembly Conference, Seoul, Korea (3.5 days)  Dep 14/09- Ret 19/09</t>
  </si>
  <si>
    <t>Airfares - Singapore Airlines (Auckand to Seoul, Korea)</t>
  </si>
  <si>
    <t>Seoul, Korea</t>
  </si>
  <si>
    <t>Grand Hyatt Seoul - KRW 2,117,030</t>
  </si>
  <si>
    <t>Accommodation - 5 nights</t>
  </si>
  <si>
    <t>Airport transfer to hotel - KRW 56,100</t>
  </si>
  <si>
    <t>Airport transfer back to airport - KRW 58,000</t>
  </si>
  <si>
    <t>Wellington</t>
  </si>
  <si>
    <t>IAPP ANZ Summit, Sydney</t>
  </si>
  <si>
    <t>Sydney</t>
  </si>
  <si>
    <t>Fullerton Hotel, Sydney - A$1,504.55</t>
  </si>
  <si>
    <t>Fullerton Hotel, Sydney - A$63.00</t>
  </si>
  <si>
    <t>Fullerton Hotel, Sydney - ICP (charged in NZD)</t>
  </si>
  <si>
    <t>Fullerton Hotel, Sydney - A$56.02</t>
  </si>
  <si>
    <t>TaxiPay Australia - Mascot</t>
  </si>
  <si>
    <t>23 - 26 November 2025</t>
  </si>
  <si>
    <t>Asia-Pacific Privacy Association (APPA64 meeting)</t>
  </si>
  <si>
    <t>Return flights - AirNZ (Auckland to Hong Kong)</t>
  </si>
  <si>
    <t>Macau</t>
  </si>
  <si>
    <t>Artyzen Grand Lapa Macau  -  MOP 3,209.98</t>
  </si>
  <si>
    <t>Accommodation - 3 nights</t>
  </si>
  <si>
    <t>Uber</t>
  </si>
  <si>
    <t>Artyzen Grand Lapa hotel - MOP 82.50</t>
  </si>
  <si>
    <t>Laundry</t>
  </si>
  <si>
    <t>Asia-Pacific Privacy Association (APPA65 meeting)</t>
  </si>
  <si>
    <t>Auckland/Hong Kong</t>
  </si>
  <si>
    <t>Regal Kowloon Hotel, Hong Kong - Note: HKD 3,616.45</t>
  </si>
  <si>
    <t>Accommodation - 4 nights</t>
  </si>
  <si>
    <t>Hong Kong</t>
  </si>
  <si>
    <t>To Wellington Airport</t>
  </si>
  <si>
    <t>Auckland Airport to home</t>
  </si>
  <si>
    <t>Attendance at Auckland office</t>
  </si>
  <si>
    <t>Airfares</t>
  </si>
  <si>
    <t>Travel from Wellington airport</t>
  </si>
  <si>
    <t>Speaking at MSD Regional Interagency Hui in Christchurch</t>
  </si>
  <si>
    <t>Christchurch</t>
  </si>
  <si>
    <t>Nelson presentation</t>
  </si>
  <si>
    <t>Nelson</t>
  </si>
  <si>
    <t>Attendance at Wellington office</t>
  </si>
  <si>
    <t>Privacy Week</t>
  </si>
  <si>
    <t>Presenting at ANZIF Conference (Australian and NZ Institute of Insurance and Finance) and Duncan Cotterill session - Managing Privacy in Healthcare (both in Auckland)</t>
  </si>
  <si>
    <t>No hospitality provided</t>
  </si>
  <si>
    <t>Global Privacy Assembly Registration Fee</t>
  </si>
  <si>
    <t>Official gift - donated to Office</t>
  </si>
  <si>
    <t>Scarf and calendar</t>
  </si>
  <si>
    <t>PDPB Macao</t>
  </si>
  <si>
    <t>Figurines</t>
  </si>
  <si>
    <t>Hong Kong Data Protection Authority</t>
  </si>
  <si>
    <t>Conference Registration fee - 1 person. Reimbursed in full by GPA as was a speaker.</t>
  </si>
  <si>
    <t>30 November -  3 December 2025</t>
  </si>
  <si>
    <t>30 November - 3 December 2025</t>
  </si>
  <si>
    <t>Return flights - AirNZ (Auckland to Sydney). Costs reimbursed by IAPP as provided keynote address.</t>
  </si>
  <si>
    <t>Accommodation - 4 nights. 2 of the nights reimbursed by IAPP as provided keynote address.</t>
  </si>
  <si>
    <t>Meal while in Sydney - A$66</t>
  </si>
  <si>
    <t>Meal while in Sydney - A$55</t>
  </si>
  <si>
    <t>Meal - 1 person</t>
  </si>
  <si>
    <t>Meal while in Macau - MOP 219.70</t>
  </si>
  <si>
    <t>Home to Auckland airport</t>
  </si>
  <si>
    <t>Auckland Airport to Home</t>
  </si>
  <si>
    <t>Wellington Airport to Home</t>
  </si>
  <si>
    <t>Home to Wellington airport</t>
  </si>
  <si>
    <t>Meal in Hong Kong, HKD 409.20</t>
  </si>
  <si>
    <t>Meal in Hong Kong HKD 379.40</t>
  </si>
  <si>
    <t xml:space="preserve">Scarf </t>
  </si>
  <si>
    <t xml:space="preserve">PIPC Korean </t>
  </si>
  <si>
    <t xml:space="preserve">Taxi </t>
  </si>
  <si>
    <t>Duncan Cotterill - Health Conference (costs to and from event)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</si>
</sst>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9"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6">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0" fontId="21" fillId="10" borderId="4" xfId="0" applyFont="1" applyFill="1" applyBorder="1" applyAlignment="1" applyProtection="1">
      <alignment vertical="center" wrapText="1"/>
      <protection locked="0"/>
    </xf>
    <xf numFmtId="167" fontId="15" fillId="10" borderId="3" xfId="0" applyNumberFormat="1" applyFont="1" applyFill="1" applyBorder="1" applyAlignment="1" applyProtection="1">
      <alignment horizontal="right" vertical="center"/>
      <protection locked="0"/>
    </xf>
    <xf numFmtId="0" fontId="14" fillId="10" borderId="2" xfId="0"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15" fillId="0" borderId="0" xfId="0" applyFont="1" applyAlignment="1">
      <alignment horizontal="center" vertical="center" wrapText="1" readingOrder="1"/>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zoomScale="69" zoomScaleNormal="70" workbookViewId="0">
      <selection activeCell="A2" sqref="A2"/>
    </sheetView>
  </sheetViews>
  <sheetFormatPr defaultColWidth="0" defaultRowHeight="14" zeroHeight="1" x14ac:dyDescent="0.3"/>
  <cols>
    <col min="1" max="1" width="219.26953125" style="41" customWidth="1"/>
    <col min="2" max="2" width="33.26953125" style="40" customWidth="1"/>
    <col min="3" max="16384" width="8.7265625" hidden="1"/>
  </cols>
  <sheetData>
    <row r="1" spans="1:2" ht="23.25" customHeight="1" x14ac:dyDescent="0.3">
      <c r="A1" s="39" t="s">
        <v>0</v>
      </c>
    </row>
    <row r="2" spans="1:2" s="130" customFormat="1" ht="23.25" customHeight="1" x14ac:dyDescent="0.3">
      <c r="A2" s="132" t="s">
        <v>1</v>
      </c>
      <c r="B2" s="129"/>
    </row>
    <row r="3" spans="1:2" ht="33" customHeight="1" x14ac:dyDescent="0.3">
      <c r="A3" s="131" t="s">
        <v>168</v>
      </c>
    </row>
    <row r="4" spans="1:2" ht="23.25" customHeight="1" x14ac:dyDescent="0.3">
      <c r="A4" s="127" t="s">
        <v>2</v>
      </c>
    </row>
    <row r="5" spans="1:2" ht="23.25" customHeight="1" x14ac:dyDescent="0.3">
      <c r="A5" s="42" t="s">
        <v>3</v>
      </c>
    </row>
    <row r="6" spans="1:2" ht="17.25" customHeight="1" x14ac:dyDescent="0.3">
      <c r="A6" s="43" t="s">
        <v>4</v>
      </c>
    </row>
    <row r="7" spans="1:2" ht="17.25" customHeight="1" x14ac:dyDescent="0.3">
      <c r="A7" s="43" t="s">
        <v>5</v>
      </c>
    </row>
    <row r="8" spans="1:2" ht="23.25" customHeight="1" x14ac:dyDescent="0.25">
      <c r="A8" s="42" t="s">
        <v>6</v>
      </c>
      <c r="B8" s="68" t="s">
        <v>7</v>
      </c>
    </row>
    <row r="9" spans="1:2" ht="17.25" customHeight="1" x14ac:dyDescent="0.3">
      <c r="A9" s="44" t="s">
        <v>8</v>
      </c>
    </row>
    <row r="10" spans="1:2" ht="17.25" customHeight="1" x14ac:dyDescent="0.3">
      <c r="A10" s="43" t="s">
        <v>9</v>
      </c>
    </row>
    <row r="11" spans="1:2" ht="17.25" customHeight="1" x14ac:dyDescent="0.3">
      <c r="A11" s="43" t="s">
        <v>10</v>
      </c>
    </row>
    <row r="12" spans="1:2" ht="17.25" customHeight="1" x14ac:dyDescent="0.3">
      <c r="A12" s="45" t="s">
        <v>11</v>
      </c>
    </row>
    <row r="13" spans="1:2" ht="17.25" customHeight="1" x14ac:dyDescent="0.3">
      <c r="A13" s="43" t="s">
        <v>12</v>
      </c>
    </row>
    <row r="14" spans="1:2" ht="23.25" customHeight="1" x14ac:dyDescent="0.3">
      <c r="A14" s="42" t="s">
        <v>13</v>
      </c>
    </row>
    <row r="15" spans="1:2" ht="17.25" customHeight="1" x14ac:dyDescent="0.3">
      <c r="A15" s="45" t="s">
        <v>14</v>
      </c>
    </row>
    <row r="16" spans="1:2" ht="17.25" customHeight="1" x14ac:dyDescent="0.3">
      <c r="A16" s="45" t="s">
        <v>15</v>
      </c>
    </row>
    <row r="17" spans="1:1" ht="17.25" customHeight="1" x14ac:dyDescent="0.3">
      <c r="A17" s="64" t="s">
        <v>16</v>
      </c>
    </row>
    <row r="18" spans="1:1" ht="23.25" customHeight="1" x14ac:dyDescent="0.3">
      <c r="A18" s="42" t="s">
        <v>17</v>
      </c>
    </row>
    <row r="19" spans="1:1" ht="17.25" customHeight="1" x14ac:dyDescent="0.3">
      <c r="A19" s="46" t="s">
        <v>18</v>
      </c>
    </row>
    <row r="20" spans="1:1" ht="23.25" customHeight="1" x14ac:dyDescent="0.3">
      <c r="A20" s="42" t="s">
        <v>19</v>
      </c>
    </row>
    <row r="21" spans="1:1" ht="17.25" customHeight="1" x14ac:dyDescent="0.3">
      <c r="A21" s="47" t="s">
        <v>20</v>
      </c>
    </row>
    <row r="22" spans="1:1" ht="32.25" customHeight="1" x14ac:dyDescent="0.3">
      <c r="A22" s="45" t="s">
        <v>21</v>
      </c>
    </row>
    <row r="23" spans="1:1" ht="17.25" customHeight="1" x14ac:dyDescent="0.3">
      <c r="A23" s="47" t="s">
        <v>22</v>
      </c>
    </row>
    <row r="24" spans="1:1" ht="32.25" customHeight="1" x14ac:dyDescent="0.3">
      <c r="A24" s="45" t="s">
        <v>23</v>
      </c>
    </row>
    <row r="25" spans="1:1" ht="17.25" customHeight="1" x14ac:dyDescent="0.3">
      <c r="A25" s="47" t="s">
        <v>24</v>
      </c>
    </row>
    <row r="26" spans="1:1" ht="17.25" customHeight="1" x14ac:dyDescent="0.3">
      <c r="A26" s="45" t="s">
        <v>25</v>
      </c>
    </row>
    <row r="27" spans="1:1" ht="17.25" customHeight="1" x14ac:dyDescent="0.3">
      <c r="A27" s="47" t="s">
        <v>26</v>
      </c>
    </row>
    <row r="28" spans="1:1" ht="32.25" customHeight="1" x14ac:dyDescent="0.3">
      <c r="A28" s="45" t="s">
        <v>27</v>
      </c>
    </row>
    <row r="29" spans="1:1" ht="32.25" customHeight="1" x14ac:dyDescent="0.3">
      <c r="A29" s="44" t="s">
        <v>28</v>
      </c>
    </row>
    <row r="30" spans="1:1" ht="17.25" customHeight="1" x14ac:dyDescent="0.3">
      <c r="A30" s="47" t="s">
        <v>29</v>
      </c>
    </row>
    <row r="31" spans="1:1" ht="32.25" customHeight="1" x14ac:dyDescent="0.3">
      <c r="A31" s="45" t="s">
        <v>30</v>
      </c>
    </row>
    <row r="32" spans="1:1" ht="32.25" customHeight="1" x14ac:dyDescent="0.3">
      <c r="A32" s="45" t="s">
        <v>31</v>
      </c>
    </row>
    <row r="33" spans="1:1" ht="32.25" customHeight="1" x14ac:dyDescent="0.3">
      <c r="A33" s="45" t="s">
        <v>32</v>
      </c>
    </row>
    <row r="34" spans="1:1" ht="22.5" customHeight="1" x14ac:dyDescent="0.3">
      <c r="A34" s="42" t="s">
        <v>33</v>
      </c>
    </row>
    <row r="35" spans="1:1" ht="17.25" customHeight="1" x14ac:dyDescent="0.3">
      <c r="A35" s="48" t="s">
        <v>167</v>
      </c>
    </row>
    <row r="36" spans="1:1" ht="17.25" customHeight="1" x14ac:dyDescent="0.3">
      <c r="A36" s="48" t="s">
        <v>34</v>
      </c>
    </row>
    <row r="37" spans="1:1" ht="17.25" customHeight="1" x14ac:dyDescent="0.3">
      <c r="A37" s="46" t="s">
        <v>35</v>
      </c>
    </row>
    <row r="38" spans="1:1" ht="32.25" customHeight="1" x14ac:dyDescent="0.3">
      <c r="A38" s="46" t="s">
        <v>36</v>
      </c>
    </row>
    <row r="39" spans="1:1" ht="32.25" customHeight="1" x14ac:dyDescent="0.3">
      <c r="A39" s="46" t="s">
        <v>37</v>
      </c>
    </row>
    <row r="40" spans="1:1" ht="17.25" customHeight="1" x14ac:dyDescent="0.3">
      <c r="A40" s="49" t="s">
        <v>38</v>
      </c>
    </row>
    <row r="41" spans="1:1" ht="32.25" customHeight="1" x14ac:dyDescent="0.3">
      <c r="A41" s="45" t="s">
        <v>39</v>
      </c>
    </row>
    <row r="42" spans="1:1" ht="32.25" customHeight="1" x14ac:dyDescent="0.3">
      <c r="A42" s="45" t="s">
        <v>40</v>
      </c>
    </row>
    <row r="43" spans="1:1" ht="32.25" customHeight="1" x14ac:dyDescent="0.3">
      <c r="A43" s="46" t="s">
        <v>41</v>
      </c>
    </row>
    <row r="44" spans="1:1" ht="17.25" customHeight="1" x14ac:dyDescent="0.3">
      <c r="A44" s="46" t="s">
        <v>42</v>
      </c>
    </row>
    <row r="45" spans="1:1" x14ac:dyDescent="0.3">
      <c r="A45" s="46" t="s">
        <v>43</v>
      </c>
    </row>
    <row r="46" spans="1:1" ht="22.5" customHeight="1" x14ac:dyDescent="0.3">
      <c r="A46" s="42" t="s">
        <v>44</v>
      </c>
    </row>
    <row r="47" spans="1:1" ht="17.25" customHeight="1" x14ac:dyDescent="0.3">
      <c r="A47" s="50" t="s">
        <v>45</v>
      </c>
    </row>
    <row r="48" spans="1:1" ht="17.25" customHeight="1" x14ac:dyDescent="0.3">
      <c r="A48" s="64" t="s">
        <v>46</v>
      </c>
    </row>
    <row r="49" spans="1:1" ht="17.25" customHeight="1" x14ac:dyDescent="0.3">
      <c r="A49" s="128"/>
    </row>
    <row r="50" spans="1:1" x14ac:dyDescent="0.3"/>
    <row r="52" spans="1:1" hidden="1" x14ac:dyDescent="0.3">
      <c r="A52" s="51"/>
    </row>
    <row r="53" spans="1:1" x14ac:dyDescent="0.3"/>
    <row r="54" spans="1:1" x14ac:dyDescent="0.3"/>
    <row r="55" spans="1:1" x14ac:dyDescent="0.3"/>
    <row r="56" spans="1:1" x14ac:dyDescent="0.3"/>
    <row r="57" spans="1:1" x14ac:dyDescent="0.3"/>
    <row r="58" spans="1:1" x14ac:dyDescent="0.3"/>
    <row r="59" spans="1:1" x14ac:dyDescent="0.3"/>
    <row r="60" spans="1:1" x14ac:dyDescent="0.3"/>
    <row r="61" spans="1:1" x14ac:dyDescent="0.3"/>
    <row r="62" spans="1:1" x14ac:dyDescent="0.3"/>
    <row r="63" spans="1:1" x14ac:dyDescent="0.3"/>
    <row r="64" spans="1:1" x14ac:dyDescent="0.3"/>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Footer>&amp;LCE Expense Disclosure Workbook 2018&amp;RWorksheet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topLeftCell="A9" zoomScaleNormal="100" workbookViewId="0">
      <selection activeCell="G9" sqref="G9"/>
    </sheetView>
  </sheetViews>
  <sheetFormatPr defaultColWidth="0" defaultRowHeight="12.5" zeroHeight="1" x14ac:dyDescent="0.25"/>
  <cols>
    <col min="1" max="1" width="35.7265625" customWidth="1"/>
    <col min="2" max="2" width="21.54296875" customWidth="1"/>
    <col min="3" max="3" width="33.54296875" customWidth="1"/>
    <col min="4" max="4" width="4.453125" customWidth="1"/>
    <col min="5" max="5" width="29" customWidth="1"/>
    <col min="6" max="6" width="19" customWidth="1"/>
    <col min="7" max="7" width="42" customWidth="1"/>
    <col min="8" max="11" width="9.1796875" hidden="1" customWidth="1"/>
    <col min="12" max="16384" width="9.1796875" hidden="1"/>
  </cols>
  <sheetData>
    <row r="1" spans="1:11" ht="26.25" customHeight="1" x14ac:dyDescent="0.25">
      <c r="A1" s="147" t="s">
        <v>47</v>
      </c>
      <c r="B1" s="147"/>
      <c r="C1" s="147"/>
      <c r="D1" s="147"/>
      <c r="E1" s="147"/>
      <c r="F1" s="147"/>
      <c r="G1" s="17"/>
      <c r="H1" s="17"/>
      <c r="I1" s="17"/>
      <c r="J1" s="17"/>
      <c r="K1" s="17"/>
    </row>
    <row r="2" spans="1:11" ht="21" customHeight="1" x14ac:dyDescent="0.25">
      <c r="A2" s="3" t="s">
        <v>48</v>
      </c>
      <c r="B2" s="148" t="s">
        <v>169</v>
      </c>
      <c r="C2" s="148"/>
      <c r="D2" s="148"/>
      <c r="E2" s="148"/>
      <c r="F2" s="148"/>
      <c r="G2" s="17"/>
      <c r="H2" s="17"/>
      <c r="I2" s="17"/>
      <c r="J2" s="17"/>
      <c r="K2" s="17"/>
    </row>
    <row r="3" spans="1:11" ht="15.5" x14ac:dyDescent="0.25">
      <c r="A3" s="3" t="s">
        <v>49</v>
      </c>
      <c r="B3" s="148" t="s">
        <v>170</v>
      </c>
      <c r="C3" s="148"/>
      <c r="D3" s="148"/>
      <c r="E3" s="148"/>
      <c r="F3" s="148"/>
      <c r="G3" s="17"/>
      <c r="H3" s="17"/>
      <c r="I3" s="17"/>
      <c r="J3" s="17"/>
      <c r="K3" s="17"/>
    </row>
    <row r="4" spans="1:11" ht="21" customHeight="1" x14ac:dyDescent="0.25">
      <c r="A4" s="3" t="s">
        <v>50</v>
      </c>
      <c r="B4" s="149">
        <v>45839</v>
      </c>
      <c r="C4" s="149"/>
      <c r="D4" s="149"/>
      <c r="E4" s="149"/>
      <c r="F4" s="149"/>
      <c r="G4" s="17"/>
      <c r="H4" s="17"/>
      <c r="I4" s="17"/>
      <c r="J4" s="17"/>
      <c r="K4" s="17"/>
    </row>
    <row r="5" spans="1:11" ht="21" customHeight="1" x14ac:dyDescent="0.25">
      <c r="A5" s="3" t="s">
        <v>51</v>
      </c>
      <c r="B5" s="149">
        <v>46203</v>
      </c>
      <c r="C5" s="149"/>
      <c r="D5" s="149"/>
      <c r="E5" s="149"/>
      <c r="F5" s="149"/>
      <c r="G5" s="17"/>
      <c r="H5" s="17"/>
      <c r="I5" s="17"/>
      <c r="J5" s="17"/>
      <c r="K5" s="17"/>
    </row>
    <row r="6" spans="1:11" ht="21" customHeight="1" x14ac:dyDescent="0.25">
      <c r="A6" s="3" t="s">
        <v>52</v>
      </c>
      <c r="B6" s="146" t="str">
        <f>IF(AND(Travel!B7&lt;&gt;A30,Hospitality!B7&lt;&gt;A30,'All other expenses'!B7&lt;&gt;A30,'Gifts and benefits'!B7&lt;&gt;A30),A31,IF(AND(Travel!B7=A30,Hospitality!B7=A30,'All other expenses'!B7=A30,'Gifts and benefits'!B7=A30),A33,A32))</f>
        <v>Data and totals checked on all sheets</v>
      </c>
      <c r="C6" s="146"/>
      <c r="D6" s="146"/>
      <c r="E6" s="146"/>
      <c r="F6" s="146"/>
      <c r="G6" s="23"/>
      <c r="H6" s="17"/>
      <c r="I6" s="17"/>
      <c r="J6" s="17"/>
      <c r="K6" s="17"/>
    </row>
    <row r="7" spans="1:11" ht="31" x14ac:dyDescent="0.25">
      <c r="A7" s="3" t="s">
        <v>53</v>
      </c>
      <c r="B7" s="135" t="s">
        <v>86</v>
      </c>
      <c r="C7" s="135"/>
      <c r="D7" s="135"/>
      <c r="E7" s="135"/>
      <c r="F7" s="135"/>
      <c r="G7" s="23"/>
      <c r="H7" s="17"/>
      <c r="I7" s="17"/>
      <c r="J7" s="17"/>
      <c r="K7" s="17"/>
    </row>
    <row r="8" spans="1:11" ht="25.5" customHeight="1" x14ac:dyDescent="0.25">
      <c r="A8" s="3" t="s">
        <v>55</v>
      </c>
      <c r="B8" s="135" t="s">
        <v>171</v>
      </c>
      <c r="C8" s="135"/>
      <c r="D8" s="135"/>
      <c r="E8" s="135"/>
      <c r="F8" s="135"/>
      <c r="G8" s="23"/>
      <c r="H8" s="17"/>
      <c r="I8" s="17"/>
      <c r="J8" s="17"/>
      <c r="K8" s="17"/>
    </row>
    <row r="9" spans="1:11" ht="66.75" customHeight="1" x14ac:dyDescent="0.25">
      <c r="A9" s="145" t="s">
        <v>57</v>
      </c>
      <c r="B9" s="145"/>
      <c r="C9" s="145"/>
      <c r="D9" s="145"/>
      <c r="E9" s="145"/>
      <c r="F9" s="145"/>
      <c r="G9" s="23"/>
      <c r="H9" s="17"/>
      <c r="I9" s="17"/>
      <c r="J9" s="17"/>
      <c r="K9" s="17"/>
    </row>
    <row r="10" spans="1:11" s="92" customFormat="1" ht="36" customHeight="1" x14ac:dyDescent="0.3">
      <c r="A10" s="86" t="s">
        <v>58</v>
      </c>
      <c r="B10" s="87" t="s">
        <v>59</v>
      </c>
      <c r="C10" s="87" t="s">
        <v>60</v>
      </c>
      <c r="D10" s="88"/>
      <c r="E10" s="89" t="s">
        <v>29</v>
      </c>
      <c r="F10" s="90" t="s">
        <v>61</v>
      </c>
      <c r="G10" s="91"/>
      <c r="H10" s="91"/>
      <c r="I10" s="91"/>
      <c r="J10" s="91"/>
      <c r="K10" s="91"/>
    </row>
    <row r="11" spans="1:11" ht="27.75" customHeight="1" x14ac:dyDescent="0.35">
      <c r="A11" s="8" t="s">
        <v>62</v>
      </c>
      <c r="B11" s="58">
        <f>B15+B16+B17</f>
        <v>32308.000000000004</v>
      </c>
      <c r="C11" s="65" t="str">
        <f>IF(Travel!B6="",A34,Travel!B6)</f>
        <v>Figures include GST (where applicable)</v>
      </c>
      <c r="D11" s="6"/>
      <c r="E11" s="8" t="s">
        <v>63</v>
      </c>
      <c r="F11" s="33">
        <f>'Gifts and benefits'!C16</f>
        <v>3</v>
      </c>
      <c r="G11" s="29"/>
      <c r="H11" s="29"/>
      <c r="I11" s="29"/>
      <c r="J11" s="29"/>
      <c r="K11" s="29"/>
    </row>
    <row r="12" spans="1:11" ht="27.75" customHeight="1" x14ac:dyDescent="0.35">
      <c r="A12" s="8" t="s">
        <v>24</v>
      </c>
      <c r="B12" s="58">
        <f>Hospitality!B25</f>
        <v>0</v>
      </c>
      <c r="C12" s="65" t="str">
        <f>IF(Hospitality!B6="",A34,Hospitality!B6)</f>
        <v>Figures include GST (where applicable)</v>
      </c>
      <c r="D12" s="6"/>
      <c r="E12" s="8" t="s">
        <v>64</v>
      </c>
      <c r="F12" s="33">
        <f>'Gifts and benefits'!C17</f>
        <v>3</v>
      </c>
      <c r="G12" s="29"/>
      <c r="H12" s="29"/>
      <c r="I12" s="29"/>
      <c r="J12" s="29"/>
      <c r="K12" s="29"/>
    </row>
    <row r="13" spans="1:11" ht="27.75" customHeight="1" x14ac:dyDescent="0.25">
      <c r="A13" s="8" t="s">
        <v>65</v>
      </c>
      <c r="B13" s="58">
        <f>'All other expenses'!B25</f>
        <v>1216.4100000000001</v>
      </c>
      <c r="C13" s="65" t="str">
        <f>IF('All other expenses'!B6="",A34,'All other expenses'!B6)</f>
        <v>Figures include GST (where applicable)</v>
      </c>
      <c r="D13" s="6"/>
      <c r="E13" s="8" t="s">
        <v>66</v>
      </c>
      <c r="F13" s="33">
        <f>'Gifts and benefits'!C18</f>
        <v>0</v>
      </c>
      <c r="G13" s="17"/>
      <c r="H13" s="17"/>
      <c r="I13" s="17"/>
      <c r="J13" s="17"/>
      <c r="K13" s="17"/>
    </row>
    <row r="14" spans="1:11" ht="12.75" customHeight="1" x14ac:dyDescent="0.25">
      <c r="A14" s="7"/>
      <c r="B14" s="59"/>
      <c r="C14" s="66"/>
      <c r="D14" s="34"/>
      <c r="E14" s="6"/>
      <c r="F14" s="35"/>
      <c r="G14" s="17"/>
      <c r="H14" s="17"/>
      <c r="I14" s="17"/>
      <c r="J14" s="17"/>
      <c r="K14" s="17"/>
    </row>
    <row r="15" spans="1:11" ht="27.75" customHeight="1" x14ac:dyDescent="0.25">
      <c r="A15" s="9" t="s">
        <v>67</v>
      </c>
      <c r="B15" s="60">
        <f>Travel!B47</f>
        <v>20897.840000000004</v>
      </c>
      <c r="C15" s="67" t="str">
        <f>C11</f>
        <v>Figures include GST (where applicable)</v>
      </c>
      <c r="D15" s="6"/>
      <c r="E15" s="6"/>
      <c r="F15" s="35"/>
      <c r="G15" s="17"/>
      <c r="H15" s="17"/>
      <c r="I15" s="17"/>
      <c r="J15" s="17"/>
      <c r="K15" s="17"/>
    </row>
    <row r="16" spans="1:11" ht="27.75" customHeight="1" x14ac:dyDescent="0.25">
      <c r="A16" s="9" t="s">
        <v>68</v>
      </c>
      <c r="B16" s="60">
        <f>Travel!B98</f>
        <v>11199.29</v>
      </c>
      <c r="C16" s="67" t="str">
        <f>C11</f>
        <v>Figures include GST (where applicable)</v>
      </c>
      <c r="D16" s="36"/>
      <c r="E16" s="6"/>
      <c r="F16" s="37"/>
      <c r="G16" s="17"/>
      <c r="H16" s="17"/>
      <c r="I16" s="17"/>
      <c r="J16" s="17"/>
      <c r="K16" s="17"/>
    </row>
    <row r="17" spans="1:11" ht="27.75" customHeight="1" x14ac:dyDescent="0.25">
      <c r="A17" s="9" t="s">
        <v>69</v>
      </c>
      <c r="B17" s="60">
        <f>Travel!B112</f>
        <v>210.87</v>
      </c>
      <c r="C17" s="67" t="str">
        <f>C11</f>
        <v>Figures include GST (where applicable)</v>
      </c>
      <c r="D17" s="6"/>
      <c r="E17" s="6"/>
      <c r="F17" s="37"/>
      <c r="G17" s="17"/>
      <c r="H17" s="17"/>
      <c r="I17" s="17"/>
      <c r="J17" s="17"/>
      <c r="K17" s="17"/>
    </row>
    <row r="18" spans="1:11" ht="27.75" customHeight="1" x14ac:dyDescent="0.3">
      <c r="A18" s="17"/>
      <c r="B18" s="19"/>
      <c r="C18" s="17"/>
      <c r="D18" s="5"/>
      <c r="E18" s="5"/>
      <c r="F18" s="28"/>
      <c r="G18" s="17"/>
      <c r="H18" s="17"/>
      <c r="I18" s="17"/>
      <c r="J18" s="17"/>
      <c r="K18" s="17"/>
    </row>
    <row r="19" spans="1:11" ht="13" x14ac:dyDescent="0.3">
      <c r="A19" s="18" t="s">
        <v>70</v>
      </c>
      <c r="B19" s="19"/>
      <c r="C19" s="17"/>
      <c r="D19" s="17"/>
      <c r="E19" s="17"/>
      <c r="F19" s="17"/>
      <c r="G19" s="17"/>
      <c r="H19" s="17"/>
      <c r="I19" s="17"/>
      <c r="J19" s="17"/>
      <c r="K19" s="17"/>
    </row>
    <row r="20" spans="1:11" x14ac:dyDescent="0.25">
      <c r="A20" s="20" t="s">
        <v>71</v>
      </c>
      <c r="D20" s="17"/>
      <c r="E20" s="17"/>
      <c r="F20" s="17"/>
      <c r="G20" s="17"/>
      <c r="H20" s="17"/>
      <c r="I20" s="17"/>
      <c r="J20" s="17"/>
      <c r="K20" s="17"/>
    </row>
    <row r="21" spans="1:11" ht="12.65" customHeight="1" x14ac:dyDescent="0.25">
      <c r="A21" s="20" t="s">
        <v>72</v>
      </c>
      <c r="D21" s="17"/>
      <c r="E21" s="17"/>
      <c r="F21" s="17"/>
      <c r="G21" s="17"/>
      <c r="H21" s="17"/>
      <c r="I21" s="17"/>
      <c r="J21" s="17"/>
      <c r="K21" s="17"/>
    </row>
    <row r="22" spans="1:11" ht="12.65" customHeight="1" x14ac:dyDescent="0.25">
      <c r="A22" s="20" t="s">
        <v>73</v>
      </c>
      <c r="D22" s="17"/>
      <c r="E22" s="17"/>
      <c r="F22" s="17"/>
      <c r="G22" s="17"/>
      <c r="H22" s="17"/>
      <c r="I22" s="17"/>
      <c r="J22" s="17"/>
      <c r="K22" s="17"/>
    </row>
    <row r="23" spans="1:11" ht="12.65" customHeight="1" x14ac:dyDescent="0.25">
      <c r="A23" s="20" t="s">
        <v>74</v>
      </c>
      <c r="D23" s="17"/>
      <c r="E23" s="17"/>
      <c r="F23" s="17"/>
      <c r="G23" s="17"/>
      <c r="H23" s="17"/>
      <c r="I23" s="17"/>
      <c r="J23" s="17"/>
      <c r="K23" s="17"/>
    </row>
    <row r="24" spans="1:11" x14ac:dyDescent="0.25">
      <c r="A24" s="26"/>
      <c r="B24" s="17"/>
      <c r="C24" s="17"/>
      <c r="D24" s="17"/>
      <c r="E24" s="17"/>
      <c r="F24" s="17"/>
      <c r="G24" s="17"/>
      <c r="H24" s="17"/>
      <c r="I24" s="17"/>
      <c r="J24" s="17"/>
      <c r="K24" s="17"/>
    </row>
    <row r="25" spans="1:11" ht="13" hidden="1" x14ac:dyDescent="0.3">
      <c r="A25" s="12" t="s">
        <v>75</v>
      </c>
      <c r="B25" s="13"/>
      <c r="C25" s="13"/>
      <c r="D25" s="13"/>
      <c r="E25" s="13"/>
      <c r="F25" s="13"/>
      <c r="G25" s="17"/>
      <c r="H25" s="17"/>
      <c r="I25" s="17"/>
      <c r="J25" s="17"/>
      <c r="K25" s="17"/>
    </row>
    <row r="26" spans="1:11" ht="12.75" hidden="1" customHeight="1" x14ac:dyDescent="0.25">
      <c r="A26" s="11" t="s">
        <v>76</v>
      </c>
      <c r="B26" s="4"/>
      <c r="C26" s="4"/>
      <c r="D26" s="11"/>
      <c r="E26" s="11"/>
      <c r="F26" s="11"/>
      <c r="G26" s="17"/>
      <c r="H26" s="17"/>
      <c r="I26" s="17"/>
      <c r="J26" s="17"/>
      <c r="K26" s="17"/>
    </row>
    <row r="27" spans="1:11" hidden="1" x14ac:dyDescent="0.25">
      <c r="A27" s="10" t="s">
        <v>77</v>
      </c>
      <c r="B27" s="10"/>
      <c r="C27" s="10"/>
      <c r="D27" s="10"/>
      <c r="E27" s="10"/>
      <c r="F27" s="10"/>
      <c r="G27" s="17"/>
      <c r="H27" s="17"/>
      <c r="I27" s="17"/>
      <c r="J27" s="17"/>
      <c r="K27" s="17"/>
    </row>
    <row r="28" spans="1:11" hidden="1" x14ac:dyDescent="0.25">
      <c r="A28" s="10" t="s">
        <v>78</v>
      </c>
      <c r="B28" s="10"/>
      <c r="C28" s="10"/>
      <c r="D28" s="10"/>
      <c r="E28" s="10"/>
      <c r="F28" s="10"/>
      <c r="G28" s="17"/>
      <c r="H28" s="17"/>
      <c r="I28" s="17"/>
      <c r="J28" s="17"/>
      <c r="K28" s="17"/>
    </row>
    <row r="29" spans="1:11" hidden="1" x14ac:dyDescent="0.25">
      <c r="A29" s="11" t="s">
        <v>79</v>
      </c>
      <c r="B29" s="11"/>
      <c r="C29" s="11"/>
      <c r="D29" s="11"/>
      <c r="E29" s="11"/>
      <c r="F29" s="11"/>
      <c r="G29" s="17"/>
      <c r="H29" s="17"/>
      <c r="I29" s="17"/>
      <c r="J29" s="17"/>
      <c r="K29" s="17"/>
    </row>
    <row r="30" spans="1:11" hidden="1" x14ac:dyDescent="0.25">
      <c r="A30" s="11" t="s">
        <v>80</v>
      </c>
      <c r="B30" s="11"/>
      <c r="C30" s="11"/>
      <c r="D30" s="11"/>
      <c r="E30" s="11"/>
      <c r="F30" s="11"/>
      <c r="G30" s="17"/>
      <c r="H30" s="17"/>
      <c r="I30" s="17"/>
      <c r="J30" s="17"/>
      <c r="K30" s="17"/>
    </row>
    <row r="31" spans="1:11" hidden="1" x14ac:dyDescent="0.25">
      <c r="A31" s="10" t="s">
        <v>81</v>
      </c>
      <c r="B31" s="10"/>
      <c r="C31" s="10"/>
      <c r="D31" s="10"/>
      <c r="E31" s="10"/>
      <c r="F31" s="10"/>
      <c r="G31" s="17"/>
      <c r="H31" s="17"/>
      <c r="I31" s="17"/>
      <c r="J31" s="17"/>
      <c r="K31" s="17"/>
    </row>
    <row r="32" spans="1:11" hidden="1" x14ac:dyDescent="0.25">
      <c r="A32" s="10" t="s">
        <v>82</v>
      </c>
      <c r="B32" s="10"/>
      <c r="C32" s="10"/>
      <c r="D32" s="10"/>
      <c r="E32" s="10"/>
      <c r="F32" s="10"/>
      <c r="G32" s="17"/>
      <c r="H32" s="17"/>
      <c r="I32" s="17"/>
      <c r="J32" s="17"/>
      <c r="K32" s="17"/>
    </row>
    <row r="33" spans="1:11" hidden="1" x14ac:dyDescent="0.25">
      <c r="A33" s="10" t="s">
        <v>83</v>
      </c>
      <c r="B33" s="10"/>
      <c r="C33" s="10"/>
      <c r="D33" s="10"/>
      <c r="E33" s="10"/>
      <c r="F33" s="10"/>
      <c r="G33" s="17"/>
      <c r="H33" s="17"/>
      <c r="I33" s="17"/>
      <c r="J33" s="17"/>
      <c r="K33" s="17"/>
    </row>
    <row r="34" spans="1:11" hidden="1" x14ac:dyDescent="0.25">
      <c r="A34" s="11" t="s">
        <v>84</v>
      </c>
      <c r="B34" s="11"/>
      <c r="C34" s="11"/>
      <c r="D34" s="11"/>
      <c r="E34" s="11"/>
      <c r="F34" s="11"/>
      <c r="G34" s="17"/>
      <c r="H34" s="17"/>
      <c r="I34" s="17"/>
      <c r="J34" s="17"/>
      <c r="K34" s="17"/>
    </row>
    <row r="35" spans="1:11" hidden="1" x14ac:dyDescent="0.25">
      <c r="A35" s="11" t="s">
        <v>85</v>
      </c>
      <c r="B35" s="11"/>
      <c r="C35" s="11"/>
      <c r="D35" s="11"/>
      <c r="E35" s="11"/>
      <c r="F35" s="11"/>
      <c r="G35" s="17"/>
      <c r="H35" s="17"/>
      <c r="I35" s="17"/>
      <c r="J35" s="17"/>
      <c r="K35" s="17"/>
    </row>
    <row r="36" spans="1:11" hidden="1" x14ac:dyDescent="0.25">
      <c r="A36" s="10" t="s">
        <v>54</v>
      </c>
      <c r="B36" s="62"/>
      <c r="C36" s="62"/>
      <c r="D36" s="62"/>
      <c r="E36" s="62"/>
      <c r="F36" s="62"/>
      <c r="G36" s="17"/>
      <c r="H36" s="17"/>
      <c r="I36" s="17"/>
      <c r="J36" s="17"/>
      <c r="K36" s="17"/>
    </row>
    <row r="37" spans="1:11" hidden="1" x14ac:dyDescent="0.25">
      <c r="A37" s="10" t="s">
        <v>86</v>
      </c>
      <c r="B37" s="62"/>
      <c r="C37" s="62"/>
      <c r="D37" s="62"/>
      <c r="E37" s="62"/>
      <c r="F37" s="62"/>
      <c r="G37" s="17"/>
      <c r="H37" s="17"/>
      <c r="I37" s="17"/>
      <c r="J37" s="17"/>
      <c r="K37" s="17"/>
    </row>
    <row r="38" spans="1:11" hidden="1" x14ac:dyDescent="0.25">
      <c r="A38" s="10" t="s">
        <v>56</v>
      </c>
      <c r="B38" s="62"/>
      <c r="C38" s="62"/>
      <c r="D38" s="62"/>
      <c r="E38" s="62"/>
      <c r="F38" s="62"/>
      <c r="G38" s="17"/>
      <c r="H38" s="17"/>
      <c r="I38" s="17"/>
      <c r="J38" s="17"/>
      <c r="K38" s="17"/>
    </row>
    <row r="39" spans="1:11" hidden="1" x14ac:dyDescent="0.25">
      <c r="A39" s="11" t="s">
        <v>87</v>
      </c>
      <c r="B39" s="4"/>
      <c r="C39" s="4"/>
      <c r="D39" s="4"/>
      <c r="E39" s="4"/>
      <c r="F39" s="4"/>
      <c r="G39" s="17"/>
      <c r="H39" s="17"/>
      <c r="I39" s="17"/>
      <c r="J39" s="17"/>
      <c r="K39" s="17"/>
    </row>
    <row r="40" spans="1:11" hidden="1" x14ac:dyDescent="0.25">
      <c r="A40" s="4" t="s">
        <v>88</v>
      </c>
      <c r="B40" s="4"/>
      <c r="C40" s="4"/>
      <c r="D40" s="4"/>
      <c r="E40" s="4"/>
      <c r="F40" s="4"/>
      <c r="G40" s="17"/>
      <c r="H40" s="17"/>
      <c r="I40" s="17"/>
      <c r="J40" s="17"/>
      <c r="K40" s="17"/>
    </row>
    <row r="41" spans="1:11" hidden="1" x14ac:dyDescent="0.25">
      <c r="A41" s="4" t="s">
        <v>89</v>
      </c>
      <c r="B41" s="4"/>
      <c r="C41" s="4"/>
      <c r="D41" s="4"/>
      <c r="E41" s="4"/>
      <c r="F41" s="4"/>
      <c r="G41" s="17"/>
      <c r="H41" s="17"/>
      <c r="I41" s="17"/>
      <c r="J41" s="17"/>
      <c r="K41" s="17"/>
    </row>
    <row r="42" spans="1:11" hidden="1" x14ac:dyDescent="0.25">
      <c r="A42" s="4" t="s">
        <v>90</v>
      </c>
      <c r="B42" s="4"/>
      <c r="C42" s="4"/>
      <c r="D42" s="4"/>
      <c r="E42" s="4"/>
      <c r="F42" s="4"/>
      <c r="G42" s="17"/>
      <c r="H42" s="17"/>
      <c r="I42" s="17"/>
      <c r="J42" s="17"/>
      <c r="K42" s="17"/>
    </row>
    <row r="43" spans="1:11" hidden="1" x14ac:dyDescent="0.25">
      <c r="A43" s="4" t="s">
        <v>91</v>
      </c>
      <c r="B43" s="4"/>
      <c r="C43" s="4"/>
      <c r="D43" s="4"/>
      <c r="E43" s="4"/>
      <c r="F43" s="4"/>
      <c r="G43" s="17"/>
      <c r="H43" s="17"/>
      <c r="I43" s="17"/>
      <c r="J43" s="17"/>
      <c r="K43" s="17"/>
    </row>
    <row r="44" spans="1:11" hidden="1" x14ac:dyDescent="0.25">
      <c r="A44" s="4" t="s">
        <v>92</v>
      </c>
      <c r="B44" s="4"/>
      <c r="C44" s="4"/>
      <c r="D44" s="4"/>
      <c r="E44" s="4"/>
      <c r="F44" s="4"/>
      <c r="G44" s="17"/>
      <c r="H44" s="17"/>
      <c r="I44" s="17"/>
      <c r="J44" s="17"/>
      <c r="K44" s="17"/>
    </row>
    <row r="45" spans="1:11" hidden="1" x14ac:dyDescent="0.25">
      <c r="A45" s="63" t="s">
        <v>93</v>
      </c>
      <c r="B45" s="62"/>
      <c r="C45" s="62"/>
      <c r="D45" s="62"/>
      <c r="E45" s="62"/>
      <c r="F45" s="62"/>
      <c r="G45" s="17"/>
      <c r="H45" s="17"/>
      <c r="I45" s="17"/>
      <c r="J45" s="17"/>
      <c r="K45" s="17"/>
    </row>
    <row r="46" spans="1:11" hidden="1" x14ac:dyDescent="0.25">
      <c r="A46" s="62" t="s">
        <v>94</v>
      </c>
      <c r="B46" s="62"/>
      <c r="C46" s="62"/>
      <c r="D46" s="62"/>
      <c r="E46" s="62"/>
      <c r="F46" s="62"/>
      <c r="G46" s="17"/>
      <c r="H46" s="17"/>
      <c r="I46" s="17"/>
      <c r="J46" s="17"/>
      <c r="K46" s="17"/>
    </row>
    <row r="47" spans="1:11" hidden="1" x14ac:dyDescent="0.25">
      <c r="A47" s="38">
        <v>-20000</v>
      </c>
      <c r="B47" s="4"/>
      <c r="C47" s="4"/>
      <c r="D47" s="4"/>
      <c r="E47" s="4"/>
      <c r="F47" s="4"/>
      <c r="G47" s="17"/>
      <c r="H47" s="17"/>
      <c r="I47" s="17"/>
      <c r="J47" s="17"/>
      <c r="K47" s="17"/>
    </row>
    <row r="48" spans="1:11" ht="25" hidden="1" x14ac:dyDescent="0.25">
      <c r="A48" s="80" t="s">
        <v>95</v>
      </c>
      <c r="B48" s="62"/>
      <c r="C48" s="62"/>
      <c r="D48" s="62"/>
      <c r="E48" s="62"/>
      <c r="F48" s="62"/>
      <c r="G48" s="17"/>
      <c r="H48" s="17"/>
      <c r="I48" s="17"/>
      <c r="J48" s="17"/>
      <c r="K48" s="17"/>
    </row>
    <row r="49" spans="1:11" ht="25" hidden="1" x14ac:dyDescent="0.25">
      <c r="A49" s="80" t="s">
        <v>96</v>
      </c>
      <c r="B49" s="62"/>
      <c r="C49" s="62"/>
      <c r="D49" s="62"/>
      <c r="E49" s="62"/>
      <c r="F49" s="62"/>
      <c r="G49" s="17"/>
      <c r="H49" s="17"/>
      <c r="I49" s="17"/>
      <c r="J49" s="17"/>
      <c r="K49" s="17"/>
    </row>
    <row r="50" spans="1:11" ht="25" hidden="1" x14ac:dyDescent="0.25">
      <c r="A50" s="81" t="s">
        <v>97</v>
      </c>
      <c r="B50" s="4"/>
      <c r="C50" s="4"/>
      <c r="D50" s="4"/>
      <c r="E50" s="4"/>
      <c r="F50" s="4"/>
      <c r="G50" s="17"/>
      <c r="H50" s="17"/>
      <c r="I50" s="17"/>
      <c r="J50" s="17"/>
      <c r="K50" s="17"/>
    </row>
    <row r="51" spans="1:11" ht="25" hidden="1" x14ac:dyDescent="0.25">
      <c r="A51" s="81" t="s">
        <v>98</v>
      </c>
      <c r="B51" s="4"/>
      <c r="C51" s="4"/>
      <c r="D51" s="4"/>
      <c r="E51" s="4"/>
      <c r="F51" s="4"/>
      <c r="G51" s="17"/>
      <c r="H51" s="17"/>
      <c r="I51" s="17"/>
      <c r="J51" s="17"/>
      <c r="K51" s="17"/>
    </row>
    <row r="52" spans="1:11" ht="37.5" hidden="1" x14ac:dyDescent="0.3">
      <c r="A52" s="81" t="s">
        <v>99</v>
      </c>
      <c r="B52" s="73"/>
      <c r="C52" s="73"/>
      <c r="D52" s="73"/>
      <c r="E52" s="11"/>
      <c r="F52" s="11"/>
      <c r="G52" s="17"/>
      <c r="H52" s="17"/>
      <c r="I52" s="17"/>
      <c r="J52" s="17"/>
      <c r="K52" s="17"/>
    </row>
    <row r="53" spans="1:11" ht="13" hidden="1" x14ac:dyDescent="0.3">
      <c r="A53" s="78" t="s">
        <v>100</v>
      </c>
      <c r="B53" s="72"/>
      <c r="C53" s="72"/>
      <c r="D53" s="72"/>
      <c r="E53" s="10"/>
      <c r="F53" s="10" t="b">
        <v>1</v>
      </c>
      <c r="G53" s="17"/>
      <c r="H53" s="17"/>
      <c r="I53" s="17"/>
      <c r="J53" s="17"/>
      <c r="K53" s="17"/>
    </row>
    <row r="54" spans="1:11" ht="13" hidden="1" x14ac:dyDescent="0.3">
      <c r="A54" s="79" t="s">
        <v>101</v>
      </c>
      <c r="B54" s="78"/>
      <c r="C54" s="78"/>
      <c r="D54" s="78"/>
      <c r="E54" s="10"/>
      <c r="F54" s="10" t="b">
        <v>0</v>
      </c>
      <c r="G54" s="17"/>
      <c r="H54" s="17"/>
      <c r="I54" s="17"/>
      <c r="J54" s="17"/>
      <c r="K54" s="17"/>
    </row>
    <row r="55" spans="1:11" ht="13" hidden="1" x14ac:dyDescent="0.25">
      <c r="A55" s="82"/>
      <c r="B55" s="74">
        <f>COUNT(Travel!B12:B46)</f>
        <v>27</v>
      </c>
      <c r="C55" s="74"/>
      <c r="D55" s="74">
        <f>COUNTIF(Travel!D12:D46,"*")</f>
        <v>27</v>
      </c>
      <c r="E55" s="75"/>
      <c r="F55" s="75" t="b">
        <f>MIN(B55,D55)=MAX(B55,D55)</f>
        <v>1</v>
      </c>
      <c r="G55" s="17"/>
      <c r="H55" s="17"/>
      <c r="I55" s="17"/>
      <c r="J55" s="17"/>
      <c r="K55" s="17"/>
    </row>
    <row r="56" spans="1:11" ht="13" hidden="1" x14ac:dyDescent="0.25">
      <c r="A56" s="82" t="s">
        <v>102</v>
      </c>
      <c r="B56" s="74">
        <f>COUNT(Travel!B51:B97)</f>
        <v>43</v>
      </c>
      <c r="C56" s="74"/>
      <c r="D56" s="74">
        <f>COUNTIF(Travel!D51:D97,"*")</f>
        <v>43</v>
      </c>
      <c r="E56" s="75"/>
      <c r="F56" s="75" t="b">
        <f>MIN(B56,D56)=MAX(B56,D56)</f>
        <v>1</v>
      </c>
    </row>
    <row r="57" spans="1:11" ht="13" hidden="1" x14ac:dyDescent="0.3">
      <c r="A57" s="83"/>
      <c r="B57" s="74">
        <f>COUNT(Travel!B102:B111)</f>
        <v>3</v>
      </c>
      <c r="C57" s="74"/>
      <c r="D57" s="74">
        <f>COUNTIF(Travel!D102:D111,"*")</f>
        <v>3</v>
      </c>
      <c r="E57" s="75"/>
      <c r="F57" s="75" t="b">
        <f>MIN(B57,D57)=MAX(B57,D57)</f>
        <v>1</v>
      </c>
    </row>
    <row r="58" spans="1:11" ht="13" hidden="1" x14ac:dyDescent="0.3">
      <c r="A58" s="84" t="s">
        <v>103</v>
      </c>
      <c r="B58" s="76">
        <f>COUNT(Hospitality!B11:B24)</f>
        <v>0</v>
      </c>
      <c r="C58" s="76"/>
      <c r="D58" s="76">
        <f>COUNTIF(Hospitality!D11:D24,"*")</f>
        <v>0</v>
      </c>
      <c r="E58" s="77"/>
      <c r="F58" s="77" t="b">
        <f>MIN(B58,D58)=MAX(B58,D58)</f>
        <v>1</v>
      </c>
    </row>
    <row r="59" spans="1:11" ht="13" hidden="1" x14ac:dyDescent="0.3">
      <c r="A59" s="85" t="s">
        <v>104</v>
      </c>
      <c r="B59" s="75">
        <f>COUNT('All other expenses'!B11:B24)</f>
        <v>1</v>
      </c>
      <c r="C59" s="75"/>
      <c r="D59" s="75">
        <f>COUNTIF('All other expenses'!D11:D24,"*")</f>
        <v>1</v>
      </c>
      <c r="E59" s="75"/>
      <c r="F59" s="75" t="b">
        <f>MIN(B59,D59)=MAX(B59,D59)</f>
        <v>1</v>
      </c>
    </row>
    <row r="60" spans="1:11" ht="13" hidden="1" x14ac:dyDescent="0.3">
      <c r="A60" s="84" t="s">
        <v>105</v>
      </c>
      <c r="B60" s="76">
        <f>COUNTIF('Gifts and benefits'!B11:B15,"*")</f>
        <v>3</v>
      </c>
      <c r="C60" s="76">
        <f>COUNTIF('Gifts and benefits'!C11:C15,"*")</f>
        <v>3</v>
      </c>
      <c r="D60" s="76"/>
      <c r="E60" s="76">
        <f>COUNTA('Gifts and benefits'!E11:E15)</f>
        <v>3</v>
      </c>
      <c r="F60" s="77" t="b">
        <f>MIN(B60,C60,E60)=MAX(B60,C60,E60)</f>
        <v>1</v>
      </c>
    </row>
    <row r="61" spans="1:11" x14ac:dyDescent="0.2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42"/>
  <sheetViews>
    <sheetView topLeftCell="A77" zoomScaleNormal="100" workbookViewId="0">
      <selection activeCell="A105" sqref="A105"/>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7.54296875" customWidth="1"/>
    <col min="7" max="9" width="9.1796875" hidden="1" customWidth="1"/>
    <col min="10" max="13" width="0" hidden="1" customWidth="1"/>
    <col min="14" max="16384" width="9.1796875" hidden="1"/>
  </cols>
  <sheetData>
    <row r="1" spans="1:6" ht="26.25" customHeight="1" x14ac:dyDescent="0.25">
      <c r="A1" s="138" t="s">
        <v>106</v>
      </c>
      <c r="B1" s="138"/>
      <c r="C1" s="138"/>
      <c r="D1" s="138"/>
      <c r="E1" s="138"/>
      <c r="F1" s="17"/>
    </row>
    <row r="2" spans="1:6" ht="21" customHeight="1" x14ac:dyDescent="0.25">
      <c r="A2" s="3" t="s">
        <v>107</v>
      </c>
      <c r="B2" s="136" t="str">
        <f>'Summary and sign-off'!B2:F2</f>
        <v>Office of the Privacy Commissioner</v>
      </c>
      <c r="C2" s="136"/>
      <c r="D2" s="136"/>
      <c r="E2" s="136"/>
      <c r="F2" s="17"/>
    </row>
    <row r="3" spans="1:6" ht="31" x14ac:dyDescent="0.25">
      <c r="A3" s="3" t="s">
        <v>108</v>
      </c>
      <c r="B3" s="136" t="str">
        <f>'Summary and sign-off'!B3:F3</f>
        <v>Michael Webster</v>
      </c>
      <c r="C3" s="136"/>
      <c r="D3" s="136"/>
      <c r="E3" s="136"/>
      <c r="F3" s="17"/>
    </row>
    <row r="4" spans="1:6" ht="21" customHeight="1" x14ac:dyDescent="0.25">
      <c r="A4" s="3" t="s">
        <v>109</v>
      </c>
      <c r="B4" s="136">
        <f>'Summary and sign-off'!B4:F4</f>
        <v>45839</v>
      </c>
      <c r="C4" s="136"/>
      <c r="D4" s="136"/>
      <c r="E4" s="136"/>
      <c r="F4" s="17"/>
    </row>
    <row r="5" spans="1:6" ht="21" customHeight="1" x14ac:dyDescent="0.25">
      <c r="A5" s="3" t="s">
        <v>110</v>
      </c>
      <c r="B5" s="136">
        <f>'Summary and sign-off'!B5:F5</f>
        <v>46203</v>
      </c>
      <c r="C5" s="136"/>
      <c r="D5" s="136"/>
      <c r="E5" s="136"/>
      <c r="F5" s="17"/>
    </row>
    <row r="6" spans="1:6" ht="21" customHeight="1" x14ac:dyDescent="0.25">
      <c r="A6" s="3" t="s">
        <v>111</v>
      </c>
      <c r="B6" s="135" t="s">
        <v>77</v>
      </c>
      <c r="C6" s="135"/>
      <c r="D6" s="135"/>
      <c r="E6" s="135"/>
      <c r="F6" s="17"/>
    </row>
    <row r="7" spans="1:6" ht="21" customHeight="1" x14ac:dyDescent="0.25">
      <c r="A7" s="3" t="s">
        <v>52</v>
      </c>
      <c r="B7" s="135" t="s">
        <v>80</v>
      </c>
      <c r="C7" s="135"/>
      <c r="D7" s="135"/>
      <c r="E7" s="135"/>
      <c r="F7" s="17"/>
    </row>
    <row r="8" spans="1:6" ht="36" customHeight="1" x14ac:dyDescent="0.3">
      <c r="A8" s="140" t="s">
        <v>112</v>
      </c>
      <c r="B8" s="141"/>
      <c r="C8" s="141"/>
      <c r="D8" s="141"/>
      <c r="E8" s="141"/>
      <c r="F8" s="19"/>
    </row>
    <row r="9" spans="1:6" ht="36" customHeight="1" x14ac:dyDescent="0.3">
      <c r="A9" s="142" t="s">
        <v>113</v>
      </c>
      <c r="B9" s="143"/>
      <c r="C9" s="143"/>
      <c r="D9" s="143"/>
      <c r="E9" s="143"/>
      <c r="F9" s="19"/>
    </row>
    <row r="10" spans="1:6" ht="24.75" customHeight="1" x14ac:dyDescent="0.35">
      <c r="A10" s="139" t="s">
        <v>114</v>
      </c>
      <c r="B10" s="144"/>
      <c r="C10" s="139"/>
      <c r="D10" s="139"/>
      <c r="E10" s="139"/>
      <c r="F10" s="29"/>
    </row>
    <row r="11" spans="1:6" ht="28.5" customHeight="1" x14ac:dyDescent="0.25">
      <c r="A11" s="24" t="s">
        <v>115</v>
      </c>
      <c r="B11" s="24" t="s">
        <v>116</v>
      </c>
      <c r="C11" s="24" t="s">
        <v>117</v>
      </c>
      <c r="D11" s="24" t="s">
        <v>118</v>
      </c>
      <c r="E11" s="24" t="s">
        <v>119</v>
      </c>
      <c r="F11" s="30"/>
    </row>
    <row r="12" spans="1:6" s="2" customFormat="1" x14ac:dyDescent="0.25">
      <c r="A12" s="115"/>
      <c r="B12" s="116"/>
      <c r="C12" s="117"/>
      <c r="D12" s="117"/>
      <c r="E12" s="118"/>
      <c r="F12" s="1"/>
    </row>
    <row r="13" spans="1:6" s="2" customFormat="1" ht="26" x14ac:dyDescent="0.25">
      <c r="A13" s="134" t="s">
        <v>176</v>
      </c>
      <c r="B13" s="116">
        <v>5334.37</v>
      </c>
      <c r="C13" s="133" t="s">
        <v>177</v>
      </c>
      <c r="D13" s="117" t="s">
        <v>178</v>
      </c>
      <c r="E13" s="118" t="s">
        <v>179</v>
      </c>
      <c r="F13" s="1"/>
    </row>
    <row r="14" spans="1:6" s="2" customFormat="1" x14ac:dyDescent="0.25">
      <c r="A14" s="134" t="s">
        <v>176</v>
      </c>
      <c r="B14" s="116">
        <v>2643.48</v>
      </c>
      <c r="C14" s="117" t="s">
        <v>180</v>
      </c>
      <c r="D14" s="117" t="s">
        <v>181</v>
      </c>
      <c r="E14" s="118" t="s">
        <v>179</v>
      </c>
      <c r="F14" s="1"/>
    </row>
    <row r="15" spans="1:6" s="2" customFormat="1" x14ac:dyDescent="0.25">
      <c r="A15" s="115">
        <v>45914</v>
      </c>
      <c r="B15" s="116">
        <v>69.03</v>
      </c>
      <c r="C15" s="117" t="s">
        <v>182</v>
      </c>
      <c r="D15" s="117" t="s">
        <v>173</v>
      </c>
      <c r="E15" s="118" t="s">
        <v>179</v>
      </c>
      <c r="F15" s="1"/>
    </row>
    <row r="16" spans="1:6" s="2" customFormat="1" x14ac:dyDescent="0.25">
      <c r="A16" s="115">
        <v>45919</v>
      </c>
      <c r="B16" s="116">
        <v>72.599999999999994</v>
      </c>
      <c r="C16" s="117" t="s">
        <v>183</v>
      </c>
      <c r="D16" s="117" t="s">
        <v>173</v>
      </c>
      <c r="E16" s="118" t="s">
        <v>179</v>
      </c>
      <c r="F16" s="1"/>
    </row>
    <row r="17" spans="1:6" s="2" customFormat="1" x14ac:dyDescent="0.25">
      <c r="A17" s="115">
        <v>45912</v>
      </c>
      <c r="B17" s="116">
        <v>45.87</v>
      </c>
      <c r="C17" s="117" t="s">
        <v>237</v>
      </c>
      <c r="D17" s="117" t="s">
        <v>173</v>
      </c>
      <c r="E17" s="118" t="s">
        <v>184</v>
      </c>
      <c r="F17" s="1"/>
    </row>
    <row r="18" spans="1:6" s="2" customFormat="1" x14ac:dyDescent="0.25">
      <c r="A18" s="115"/>
      <c r="B18" s="116"/>
      <c r="C18" s="117"/>
      <c r="D18" s="117"/>
      <c r="E18" s="118"/>
      <c r="F18" s="1"/>
    </row>
    <row r="19" spans="1:6" s="2" customFormat="1" ht="25" x14ac:dyDescent="0.25">
      <c r="A19" s="134" t="s">
        <v>227</v>
      </c>
      <c r="B19" s="116">
        <v>850.53</v>
      </c>
      <c r="C19" s="133" t="s">
        <v>185</v>
      </c>
      <c r="D19" s="117" t="s">
        <v>228</v>
      </c>
      <c r="E19" s="118" t="s">
        <v>186</v>
      </c>
      <c r="F19" s="1"/>
    </row>
    <row r="20" spans="1:6" s="2" customFormat="1" ht="25" x14ac:dyDescent="0.25">
      <c r="A20" s="134" t="s">
        <v>226</v>
      </c>
      <c r="B20" s="116">
        <v>1744.24</v>
      </c>
      <c r="C20" s="117" t="s">
        <v>187</v>
      </c>
      <c r="D20" s="117" t="s">
        <v>229</v>
      </c>
      <c r="E20" s="118" t="s">
        <v>186</v>
      </c>
      <c r="F20" s="1"/>
    </row>
    <row r="21" spans="1:6" s="2" customFormat="1" x14ac:dyDescent="0.25">
      <c r="A21" s="115">
        <v>45990</v>
      </c>
      <c r="B21" s="116">
        <v>73.040000000000006</v>
      </c>
      <c r="C21" s="117" t="s">
        <v>188</v>
      </c>
      <c r="D21" s="117" t="s">
        <v>232</v>
      </c>
      <c r="E21" s="118" t="s">
        <v>186</v>
      </c>
      <c r="F21" s="1"/>
    </row>
    <row r="22" spans="1:6" s="2" customFormat="1" x14ac:dyDescent="0.25">
      <c r="A22" s="115">
        <v>45991</v>
      </c>
      <c r="B22" s="116">
        <v>73.3</v>
      </c>
      <c r="C22" s="117" t="s">
        <v>189</v>
      </c>
      <c r="D22" s="117" t="s">
        <v>232</v>
      </c>
      <c r="E22" s="118" t="s">
        <v>186</v>
      </c>
      <c r="F22" s="1"/>
    </row>
    <row r="23" spans="1:6" s="2" customFormat="1" x14ac:dyDescent="0.25">
      <c r="A23" s="115">
        <v>45999</v>
      </c>
      <c r="B23" s="116">
        <v>65.34</v>
      </c>
      <c r="C23" s="117" t="s">
        <v>190</v>
      </c>
      <c r="D23" s="117" t="s">
        <v>232</v>
      </c>
      <c r="E23" s="118" t="s">
        <v>186</v>
      </c>
      <c r="F23" s="1"/>
    </row>
    <row r="24" spans="1:6" s="2" customFormat="1" x14ac:dyDescent="0.25">
      <c r="A24" s="115">
        <v>45999</v>
      </c>
      <c r="B24" s="116">
        <v>64.45</v>
      </c>
      <c r="C24" s="117" t="s">
        <v>191</v>
      </c>
      <c r="D24" s="117" t="s">
        <v>173</v>
      </c>
      <c r="E24" s="118" t="s">
        <v>186</v>
      </c>
      <c r="F24" s="1"/>
    </row>
    <row r="25" spans="1:6" s="2" customFormat="1" x14ac:dyDescent="0.25">
      <c r="A25" s="115">
        <v>45993</v>
      </c>
      <c r="B25" s="116">
        <v>75.900000000000006</v>
      </c>
      <c r="C25" s="117" t="s">
        <v>230</v>
      </c>
      <c r="D25" s="117" t="s">
        <v>232</v>
      </c>
      <c r="E25" s="118" t="s">
        <v>186</v>
      </c>
      <c r="F25" s="1"/>
    </row>
    <row r="26" spans="1:6" s="2" customFormat="1" x14ac:dyDescent="0.25">
      <c r="A26" s="115">
        <v>45994</v>
      </c>
      <c r="B26" s="116">
        <v>63.25</v>
      </c>
      <c r="C26" s="117" t="s">
        <v>231</v>
      </c>
      <c r="D26" s="117" t="s">
        <v>232</v>
      </c>
      <c r="E26" s="118" t="s">
        <v>186</v>
      </c>
      <c r="F26" s="1"/>
    </row>
    <row r="27" spans="1:6" s="2" customFormat="1" x14ac:dyDescent="0.25">
      <c r="A27" s="115"/>
      <c r="B27" s="116"/>
      <c r="C27" s="117"/>
      <c r="D27" s="117"/>
      <c r="E27" s="118"/>
      <c r="F27" s="1"/>
    </row>
    <row r="28" spans="1:6" s="2" customFormat="1" ht="13" x14ac:dyDescent="0.25">
      <c r="A28" s="134" t="s">
        <v>192</v>
      </c>
      <c r="B28" s="116">
        <v>3977.57</v>
      </c>
      <c r="C28" s="133" t="s">
        <v>193</v>
      </c>
      <c r="D28" s="117" t="s">
        <v>194</v>
      </c>
      <c r="E28" s="118" t="s">
        <v>195</v>
      </c>
      <c r="F28" s="1"/>
    </row>
    <row r="29" spans="1:6" s="2" customFormat="1" x14ac:dyDescent="0.25">
      <c r="A29" s="134" t="s">
        <v>192</v>
      </c>
      <c r="B29" s="116">
        <v>707.61</v>
      </c>
      <c r="C29" s="117" t="s">
        <v>196</v>
      </c>
      <c r="D29" s="117" t="s">
        <v>197</v>
      </c>
      <c r="E29" s="118" t="s">
        <v>195</v>
      </c>
      <c r="F29" s="1"/>
    </row>
    <row r="30" spans="1:6" s="2" customFormat="1" x14ac:dyDescent="0.25">
      <c r="A30" s="115">
        <v>45981</v>
      </c>
      <c r="B30" s="116">
        <v>23.06</v>
      </c>
      <c r="C30" s="117" t="s">
        <v>237</v>
      </c>
      <c r="D30" s="117" t="s">
        <v>198</v>
      </c>
      <c r="E30" s="118" t="s">
        <v>184</v>
      </c>
      <c r="F30" s="1"/>
    </row>
    <row r="31" spans="1:6" s="2" customFormat="1" x14ac:dyDescent="0.25">
      <c r="A31" s="115">
        <v>45984</v>
      </c>
      <c r="B31" s="116">
        <v>49.85</v>
      </c>
      <c r="C31" s="117" t="s">
        <v>233</v>
      </c>
      <c r="D31" s="117" t="s">
        <v>232</v>
      </c>
      <c r="E31" s="118" t="s">
        <v>195</v>
      </c>
      <c r="F31" s="1"/>
    </row>
    <row r="32" spans="1:6" s="2" customFormat="1" x14ac:dyDescent="0.25">
      <c r="A32" s="115">
        <v>45987</v>
      </c>
      <c r="B32" s="116">
        <v>18.68</v>
      </c>
      <c r="C32" s="117" t="s">
        <v>199</v>
      </c>
      <c r="D32" s="117" t="s">
        <v>200</v>
      </c>
      <c r="E32" s="118" t="s">
        <v>195</v>
      </c>
      <c r="F32" s="1"/>
    </row>
    <row r="33" spans="1:6" s="2" customFormat="1" x14ac:dyDescent="0.25">
      <c r="A33" s="115">
        <v>45988</v>
      </c>
      <c r="B33" s="116">
        <v>124.5</v>
      </c>
      <c r="C33" s="117" t="s">
        <v>235</v>
      </c>
      <c r="D33" s="117" t="s">
        <v>173</v>
      </c>
      <c r="E33" s="118" t="s">
        <v>174</v>
      </c>
      <c r="F33" s="1"/>
    </row>
    <row r="34" spans="1:6" s="2" customFormat="1" x14ac:dyDescent="0.25">
      <c r="A34" s="115">
        <v>45989</v>
      </c>
      <c r="B34" s="116">
        <v>92.68</v>
      </c>
      <c r="C34" s="117" t="s">
        <v>234</v>
      </c>
      <c r="D34" s="117" t="s">
        <v>198</v>
      </c>
      <c r="E34" s="118" t="s">
        <v>174</v>
      </c>
      <c r="F34" s="1"/>
    </row>
    <row r="35" spans="1:6" s="2" customFormat="1" x14ac:dyDescent="0.25">
      <c r="A35" s="115">
        <v>45989</v>
      </c>
      <c r="B35" s="116">
        <v>45.43</v>
      </c>
      <c r="C35" s="117" t="s">
        <v>236</v>
      </c>
      <c r="D35" s="117" t="s">
        <v>173</v>
      </c>
      <c r="E35" s="118" t="s">
        <v>184</v>
      </c>
      <c r="F35" s="1"/>
    </row>
    <row r="36" spans="1:6" s="2" customFormat="1" x14ac:dyDescent="0.25">
      <c r="A36" s="115"/>
      <c r="B36" s="116"/>
      <c r="C36" s="117"/>
      <c r="D36" s="117"/>
      <c r="E36" s="118"/>
      <c r="F36" s="1"/>
    </row>
    <row r="37" spans="1:6" s="2" customFormat="1" ht="13" x14ac:dyDescent="0.25">
      <c r="A37" s="115">
        <v>46184</v>
      </c>
      <c r="B37" s="116">
        <v>3541.71</v>
      </c>
      <c r="C37" s="133" t="s">
        <v>201</v>
      </c>
      <c r="D37" s="117" t="s">
        <v>194</v>
      </c>
      <c r="E37" s="118" t="s">
        <v>202</v>
      </c>
      <c r="F37" s="1"/>
    </row>
    <row r="38" spans="1:6" s="2" customFormat="1" x14ac:dyDescent="0.25">
      <c r="A38" s="115">
        <v>46184</v>
      </c>
      <c r="B38" s="116">
        <v>804.41</v>
      </c>
      <c r="C38" s="117" t="s">
        <v>203</v>
      </c>
      <c r="D38" s="117" t="s">
        <v>204</v>
      </c>
      <c r="E38" s="118" t="s">
        <v>205</v>
      </c>
      <c r="F38" s="1"/>
    </row>
    <row r="39" spans="1:6" s="2" customFormat="1" x14ac:dyDescent="0.25">
      <c r="A39" s="115">
        <v>46184</v>
      </c>
      <c r="B39" s="116">
        <v>30.83</v>
      </c>
      <c r="C39" s="117" t="s">
        <v>206</v>
      </c>
      <c r="D39" s="117" t="s">
        <v>198</v>
      </c>
      <c r="E39" s="118" t="s">
        <v>184</v>
      </c>
      <c r="F39" s="1"/>
    </row>
    <row r="40" spans="1:6" s="2" customFormat="1" x14ac:dyDescent="0.25">
      <c r="A40" s="115">
        <v>46189</v>
      </c>
      <c r="B40" s="116">
        <v>91.09</v>
      </c>
      <c r="C40" s="117" t="s">
        <v>238</v>
      </c>
      <c r="D40" s="117" t="s">
        <v>232</v>
      </c>
      <c r="E40" s="118" t="s">
        <v>205</v>
      </c>
      <c r="F40" s="1"/>
    </row>
    <row r="41" spans="1:6" s="2" customFormat="1" x14ac:dyDescent="0.25">
      <c r="A41" s="115">
        <v>46190</v>
      </c>
      <c r="B41" s="116">
        <v>84.72</v>
      </c>
      <c r="C41" s="117" t="s">
        <v>239</v>
      </c>
      <c r="D41" s="117" t="s">
        <v>232</v>
      </c>
      <c r="E41" s="118" t="s">
        <v>205</v>
      </c>
      <c r="F41" s="1"/>
    </row>
    <row r="42" spans="1:6" s="2" customFormat="1" x14ac:dyDescent="0.25">
      <c r="A42" s="115">
        <v>46192</v>
      </c>
      <c r="B42" s="116">
        <v>130.30000000000001</v>
      </c>
      <c r="C42" s="117" t="s">
        <v>207</v>
      </c>
      <c r="D42" s="117" t="s">
        <v>173</v>
      </c>
      <c r="E42" s="118" t="s">
        <v>174</v>
      </c>
      <c r="F42" s="1"/>
    </row>
    <row r="43" spans="1:6" s="2" customFormat="1" x14ac:dyDescent="0.25">
      <c r="A43" s="115"/>
      <c r="B43" s="116"/>
      <c r="C43" s="117"/>
      <c r="D43" s="117"/>
      <c r="E43" s="118"/>
      <c r="F43" s="1"/>
    </row>
    <row r="44" spans="1:6" s="2" customFormat="1" ht="12.75" customHeight="1" x14ac:dyDescent="0.25">
      <c r="A44" s="115"/>
      <c r="B44" s="116"/>
      <c r="C44" s="117"/>
      <c r="D44" s="117"/>
      <c r="E44" s="118"/>
      <c r="F44" s="1"/>
    </row>
    <row r="45" spans="1:6" s="2" customFormat="1" x14ac:dyDescent="0.25">
      <c r="A45" s="119"/>
      <c r="B45" s="116"/>
      <c r="C45" s="117"/>
      <c r="D45" s="117"/>
      <c r="E45" s="118"/>
      <c r="F45" s="1"/>
    </row>
    <row r="46" spans="1:6" s="2" customFormat="1" hidden="1" x14ac:dyDescent="0.25">
      <c r="A46" s="102"/>
      <c r="B46" s="103"/>
      <c r="C46" s="104"/>
      <c r="D46" s="104"/>
      <c r="E46" s="105"/>
      <c r="F46" s="1"/>
    </row>
    <row r="47" spans="1:6" ht="19.5" customHeight="1" x14ac:dyDescent="0.25">
      <c r="A47" s="70" t="s">
        <v>120</v>
      </c>
      <c r="B47" s="71">
        <f>SUM(B12:B46)</f>
        <v>20897.840000000004</v>
      </c>
      <c r="C47" s="126" t="str">
        <f>IF(SUBTOTAL(3,B12:B46)=SUBTOTAL(103,B12:B46),'Summary and sign-off'!$A$48,'Summary and sign-off'!$A$49)</f>
        <v>Check - there are no hidden rows with data</v>
      </c>
      <c r="D47" s="137" t="str">
        <f>IF('Summary and sign-off'!F55='Summary and sign-off'!F54,'Summary and sign-off'!A51,'Summary and sign-off'!A50)</f>
        <v>Check - each entry provides sufficient information</v>
      </c>
      <c r="E47" s="137"/>
      <c r="F47" s="17"/>
    </row>
    <row r="48" spans="1:6" ht="10.5" customHeight="1" x14ac:dyDescent="0.3">
      <c r="A48" s="17"/>
      <c r="B48" s="19"/>
      <c r="C48" s="17"/>
      <c r="D48" s="17"/>
      <c r="E48" s="17"/>
      <c r="F48" s="17"/>
    </row>
    <row r="49" spans="1:6" ht="24.75" customHeight="1" x14ac:dyDescent="0.35">
      <c r="A49" s="139" t="s">
        <v>121</v>
      </c>
      <c r="B49" s="139"/>
      <c r="C49" s="139"/>
      <c r="D49" s="139"/>
      <c r="E49" s="139"/>
      <c r="F49" s="29"/>
    </row>
    <row r="50" spans="1:6" ht="32.5" customHeight="1" x14ac:dyDescent="0.25">
      <c r="A50" s="24" t="s">
        <v>115</v>
      </c>
      <c r="B50" s="24" t="s">
        <v>59</v>
      </c>
      <c r="C50" s="24" t="s">
        <v>122</v>
      </c>
      <c r="D50" s="24" t="s">
        <v>118</v>
      </c>
      <c r="E50" s="24" t="s">
        <v>119</v>
      </c>
      <c r="F50" s="30"/>
    </row>
    <row r="51" spans="1:6" s="2" customFormat="1" x14ac:dyDescent="0.25">
      <c r="A51" s="115">
        <v>45841</v>
      </c>
      <c r="B51" s="116">
        <v>240</v>
      </c>
      <c r="C51" s="117" t="s">
        <v>208</v>
      </c>
      <c r="D51" s="117" t="s">
        <v>209</v>
      </c>
      <c r="E51" s="118" t="s">
        <v>174</v>
      </c>
      <c r="F51" s="1"/>
    </row>
    <row r="52" spans="1:6" s="2" customFormat="1" x14ac:dyDescent="0.25">
      <c r="A52" s="115">
        <v>45848</v>
      </c>
      <c r="B52" s="116">
        <v>416</v>
      </c>
      <c r="C52" s="117" t="s">
        <v>208</v>
      </c>
      <c r="D52" s="117" t="s">
        <v>209</v>
      </c>
      <c r="E52" s="118" t="s">
        <v>174</v>
      </c>
      <c r="F52" s="1"/>
    </row>
    <row r="53" spans="1:6" s="2" customFormat="1" x14ac:dyDescent="0.25">
      <c r="A53" s="115">
        <v>45855</v>
      </c>
      <c r="B53" s="116">
        <v>333</v>
      </c>
      <c r="C53" s="117" t="s">
        <v>208</v>
      </c>
      <c r="D53" s="117" t="s">
        <v>209</v>
      </c>
      <c r="E53" s="118" t="s">
        <v>174</v>
      </c>
      <c r="F53" s="1"/>
    </row>
    <row r="54" spans="1:6" s="2" customFormat="1" x14ac:dyDescent="0.25">
      <c r="A54" s="115">
        <v>45862</v>
      </c>
      <c r="B54" s="116">
        <v>294</v>
      </c>
      <c r="C54" s="117" t="s">
        <v>208</v>
      </c>
      <c r="D54" s="117" t="s">
        <v>209</v>
      </c>
      <c r="E54" s="118" t="s">
        <v>174</v>
      </c>
      <c r="F54" s="1"/>
    </row>
    <row r="55" spans="1:6" s="2" customFormat="1" x14ac:dyDescent="0.25">
      <c r="A55" s="115">
        <v>45869</v>
      </c>
      <c r="B55" s="116">
        <v>294</v>
      </c>
      <c r="C55" s="117" t="s">
        <v>208</v>
      </c>
      <c r="D55" s="117" t="s">
        <v>209</v>
      </c>
      <c r="E55" s="118" t="s">
        <v>174</v>
      </c>
      <c r="F55" s="1"/>
    </row>
    <row r="56" spans="1:6" s="2" customFormat="1" x14ac:dyDescent="0.25">
      <c r="A56" s="115">
        <v>45876</v>
      </c>
      <c r="B56" s="116">
        <v>294</v>
      </c>
      <c r="C56" s="117" t="s">
        <v>208</v>
      </c>
      <c r="D56" s="117" t="s">
        <v>209</v>
      </c>
      <c r="E56" s="118" t="s">
        <v>174</v>
      </c>
      <c r="F56" s="1"/>
    </row>
    <row r="57" spans="1:6" s="2" customFormat="1" x14ac:dyDescent="0.25">
      <c r="A57" s="115">
        <v>45880</v>
      </c>
      <c r="B57" s="116">
        <v>96</v>
      </c>
      <c r="C57" s="117" t="s">
        <v>208</v>
      </c>
      <c r="D57" s="117" t="s">
        <v>209</v>
      </c>
      <c r="E57" s="118" t="s">
        <v>174</v>
      </c>
      <c r="F57" s="1"/>
    </row>
    <row r="58" spans="1:6" s="2" customFormat="1" x14ac:dyDescent="0.25">
      <c r="A58" s="115">
        <v>45883</v>
      </c>
      <c r="B58" s="116">
        <v>86</v>
      </c>
      <c r="C58" s="117" t="s">
        <v>208</v>
      </c>
      <c r="D58" s="117" t="s">
        <v>209</v>
      </c>
      <c r="E58" s="118" t="s">
        <v>174</v>
      </c>
      <c r="F58" s="1"/>
    </row>
    <row r="59" spans="1:6" s="2" customFormat="1" x14ac:dyDescent="0.25">
      <c r="A59" s="115">
        <v>45911</v>
      </c>
      <c r="B59" s="116">
        <v>212.1</v>
      </c>
      <c r="C59" s="117" t="s">
        <v>208</v>
      </c>
      <c r="D59" s="117" t="s">
        <v>209</v>
      </c>
      <c r="E59" s="118" t="s">
        <v>174</v>
      </c>
      <c r="F59" s="1"/>
    </row>
    <row r="60" spans="1:6" s="2" customFormat="1" x14ac:dyDescent="0.25">
      <c r="A60" s="115">
        <v>45929</v>
      </c>
      <c r="B60" s="116">
        <v>208.1</v>
      </c>
      <c r="C60" s="117" t="s">
        <v>208</v>
      </c>
      <c r="D60" s="117" t="s">
        <v>209</v>
      </c>
      <c r="E60" s="118" t="s">
        <v>174</v>
      </c>
      <c r="F60" s="1"/>
    </row>
    <row r="61" spans="1:6" s="2" customFormat="1" x14ac:dyDescent="0.25">
      <c r="A61" s="115">
        <v>45929</v>
      </c>
      <c r="B61" s="116">
        <v>56.92</v>
      </c>
      <c r="C61" s="117" t="s">
        <v>210</v>
      </c>
      <c r="D61" s="117" t="s">
        <v>173</v>
      </c>
      <c r="E61" s="118" t="s">
        <v>184</v>
      </c>
      <c r="F61" s="1"/>
    </row>
    <row r="62" spans="1:6" s="2" customFormat="1" x14ac:dyDescent="0.25">
      <c r="A62" s="115">
        <v>45932</v>
      </c>
      <c r="B62" s="116">
        <v>50</v>
      </c>
      <c r="C62" s="117" t="s">
        <v>208</v>
      </c>
      <c r="D62" s="117" t="s">
        <v>209</v>
      </c>
      <c r="E62" s="118" t="s">
        <v>174</v>
      </c>
      <c r="F62" s="1"/>
    </row>
    <row r="63" spans="1:6" s="2" customFormat="1" x14ac:dyDescent="0.25">
      <c r="A63" s="115">
        <v>45939</v>
      </c>
      <c r="B63" s="116">
        <v>344</v>
      </c>
      <c r="C63" s="117" t="s">
        <v>208</v>
      </c>
      <c r="D63" s="117" t="s">
        <v>209</v>
      </c>
      <c r="E63" s="118" t="s">
        <v>174</v>
      </c>
      <c r="F63" s="1"/>
    </row>
    <row r="64" spans="1:6" s="2" customFormat="1" x14ac:dyDescent="0.25">
      <c r="A64" s="115">
        <v>45946</v>
      </c>
      <c r="B64" s="116">
        <v>294</v>
      </c>
      <c r="C64" s="117" t="s">
        <v>208</v>
      </c>
      <c r="D64" s="117" t="s">
        <v>209</v>
      </c>
      <c r="E64" s="118" t="s">
        <v>174</v>
      </c>
      <c r="F64" s="1"/>
    </row>
    <row r="65" spans="1:6" s="2" customFormat="1" x14ac:dyDescent="0.25">
      <c r="A65" s="115">
        <v>45953</v>
      </c>
      <c r="B65" s="116">
        <v>341</v>
      </c>
      <c r="C65" s="117" t="s">
        <v>208</v>
      </c>
      <c r="D65" s="117" t="s">
        <v>209</v>
      </c>
      <c r="E65" s="118" t="s">
        <v>174</v>
      </c>
      <c r="F65" s="1"/>
    </row>
    <row r="66" spans="1:6" s="2" customFormat="1" x14ac:dyDescent="0.25">
      <c r="A66" s="115">
        <v>45960</v>
      </c>
      <c r="B66" s="116">
        <v>416</v>
      </c>
      <c r="C66" s="117" t="s">
        <v>208</v>
      </c>
      <c r="D66" s="117" t="s">
        <v>209</v>
      </c>
      <c r="E66" s="118" t="s">
        <v>174</v>
      </c>
      <c r="F66" s="1"/>
    </row>
    <row r="67" spans="1:6" s="2" customFormat="1" x14ac:dyDescent="0.25">
      <c r="A67" s="115">
        <v>45967</v>
      </c>
      <c r="B67" s="116">
        <v>554</v>
      </c>
      <c r="C67" s="117" t="s">
        <v>211</v>
      </c>
      <c r="D67" s="117" t="s">
        <v>209</v>
      </c>
      <c r="E67" s="118" t="s">
        <v>174</v>
      </c>
      <c r="F67" s="1"/>
    </row>
    <row r="68" spans="1:6" s="2" customFormat="1" x14ac:dyDescent="0.25">
      <c r="A68" s="115">
        <v>45967</v>
      </c>
      <c r="B68" s="116">
        <v>81.510000000000005</v>
      </c>
      <c r="C68" s="117" t="s">
        <v>211</v>
      </c>
      <c r="D68" s="117" t="s">
        <v>173</v>
      </c>
      <c r="E68" s="118" t="s">
        <v>212</v>
      </c>
      <c r="F68" s="1"/>
    </row>
    <row r="69" spans="1:6" s="2" customFormat="1" x14ac:dyDescent="0.25">
      <c r="A69" s="115">
        <v>45972</v>
      </c>
      <c r="B69" s="116">
        <v>381</v>
      </c>
      <c r="C69" s="117" t="s">
        <v>213</v>
      </c>
      <c r="D69" s="117" t="s">
        <v>209</v>
      </c>
      <c r="E69" s="118" t="s">
        <v>184</v>
      </c>
      <c r="F69" s="1"/>
    </row>
    <row r="70" spans="1:6" s="2" customFormat="1" x14ac:dyDescent="0.25">
      <c r="A70" s="115">
        <v>45972</v>
      </c>
      <c r="B70" s="116">
        <v>51.26</v>
      </c>
      <c r="C70" s="117" t="s">
        <v>213</v>
      </c>
      <c r="D70" s="117" t="s">
        <v>173</v>
      </c>
      <c r="E70" s="118" t="s">
        <v>214</v>
      </c>
      <c r="F70" s="1"/>
    </row>
    <row r="71" spans="1:6" s="2" customFormat="1" x14ac:dyDescent="0.25">
      <c r="A71" s="115">
        <v>45974</v>
      </c>
      <c r="B71" s="116">
        <v>362</v>
      </c>
      <c r="C71" s="117" t="s">
        <v>208</v>
      </c>
      <c r="D71" s="117" t="s">
        <v>209</v>
      </c>
      <c r="E71" s="118" t="s">
        <v>174</v>
      </c>
      <c r="F71" s="1"/>
    </row>
    <row r="72" spans="1:6" s="2" customFormat="1" x14ac:dyDescent="0.25">
      <c r="A72" s="115">
        <v>45981</v>
      </c>
      <c r="B72" s="116">
        <v>115.1</v>
      </c>
      <c r="C72" s="117" t="s">
        <v>208</v>
      </c>
      <c r="D72" s="117" t="s">
        <v>209</v>
      </c>
      <c r="E72" s="118" t="s">
        <v>174</v>
      </c>
      <c r="F72" s="1"/>
    </row>
    <row r="73" spans="1:6" s="2" customFormat="1" x14ac:dyDescent="0.25">
      <c r="A73" s="115">
        <v>45989</v>
      </c>
      <c r="B73" s="116">
        <v>115.1</v>
      </c>
      <c r="C73" s="117" t="s">
        <v>208</v>
      </c>
      <c r="D73" s="117" t="s">
        <v>209</v>
      </c>
      <c r="E73" s="118" t="s">
        <v>174</v>
      </c>
      <c r="F73" s="1"/>
    </row>
    <row r="74" spans="1:6" s="2" customFormat="1" x14ac:dyDescent="0.25">
      <c r="A74" s="115">
        <v>46006</v>
      </c>
      <c r="B74" s="116">
        <v>96</v>
      </c>
      <c r="C74" s="117" t="s">
        <v>208</v>
      </c>
      <c r="D74" s="117" t="s">
        <v>209</v>
      </c>
      <c r="E74" s="118" t="s">
        <v>174</v>
      </c>
      <c r="F74" s="1"/>
    </row>
    <row r="75" spans="1:6" s="2" customFormat="1" x14ac:dyDescent="0.25">
      <c r="A75" s="115">
        <v>46037</v>
      </c>
      <c r="B75" s="116">
        <v>222</v>
      </c>
      <c r="C75" s="117" t="s">
        <v>208</v>
      </c>
      <c r="D75" s="117" t="s">
        <v>209</v>
      </c>
      <c r="E75" s="118" t="s">
        <v>174</v>
      </c>
      <c r="F75" s="1"/>
    </row>
    <row r="76" spans="1:6" s="2" customFormat="1" x14ac:dyDescent="0.25">
      <c r="A76" s="115">
        <v>46044</v>
      </c>
      <c r="B76" s="116">
        <v>335</v>
      </c>
      <c r="C76" s="117" t="s">
        <v>208</v>
      </c>
      <c r="D76" s="117" t="s">
        <v>209</v>
      </c>
      <c r="E76" s="118" t="s">
        <v>174</v>
      </c>
      <c r="F76" s="1"/>
    </row>
    <row r="77" spans="1:6" s="2" customFormat="1" x14ac:dyDescent="0.25">
      <c r="A77" s="115">
        <v>46065</v>
      </c>
      <c r="B77" s="116">
        <v>416</v>
      </c>
      <c r="C77" s="117" t="s">
        <v>208</v>
      </c>
      <c r="D77" s="117" t="s">
        <v>209</v>
      </c>
      <c r="E77" s="118" t="s">
        <v>174</v>
      </c>
      <c r="F77" s="1"/>
    </row>
    <row r="78" spans="1:6" s="2" customFormat="1" x14ac:dyDescent="0.25">
      <c r="A78" s="115">
        <v>46072</v>
      </c>
      <c r="B78" s="116">
        <v>416</v>
      </c>
      <c r="C78" s="117" t="s">
        <v>208</v>
      </c>
      <c r="D78" s="117" t="s">
        <v>209</v>
      </c>
      <c r="E78" s="118" t="s">
        <v>174</v>
      </c>
      <c r="F78" s="1"/>
    </row>
    <row r="79" spans="1:6" s="2" customFormat="1" x14ac:dyDescent="0.25">
      <c r="A79" s="115">
        <v>46079</v>
      </c>
      <c r="B79" s="116">
        <v>416</v>
      </c>
      <c r="C79" s="117" t="s">
        <v>208</v>
      </c>
      <c r="D79" s="117" t="s">
        <v>209</v>
      </c>
      <c r="E79" s="118" t="s">
        <v>174</v>
      </c>
      <c r="F79" s="1"/>
    </row>
    <row r="80" spans="1:6" s="2" customFormat="1" x14ac:dyDescent="0.25">
      <c r="A80" s="115">
        <v>46086</v>
      </c>
      <c r="B80" s="116">
        <v>343</v>
      </c>
      <c r="C80" s="117" t="s">
        <v>208</v>
      </c>
      <c r="D80" s="117" t="s">
        <v>209</v>
      </c>
      <c r="E80" s="118" t="s">
        <v>174</v>
      </c>
      <c r="F80" s="1"/>
    </row>
    <row r="81" spans="1:6" s="2" customFormat="1" x14ac:dyDescent="0.25">
      <c r="A81" s="115">
        <v>46090</v>
      </c>
      <c r="B81" s="116">
        <v>86</v>
      </c>
      <c r="C81" s="117" t="s">
        <v>215</v>
      </c>
      <c r="D81" s="117" t="s">
        <v>209</v>
      </c>
      <c r="E81" s="118" t="s">
        <v>184</v>
      </c>
      <c r="F81" s="1"/>
    </row>
    <row r="82" spans="1:6" s="2" customFormat="1" x14ac:dyDescent="0.25">
      <c r="A82" s="115">
        <v>46093</v>
      </c>
      <c r="B82" s="116">
        <v>294</v>
      </c>
      <c r="C82" s="117" t="s">
        <v>208</v>
      </c>
      <c r="D82" s="117" t="s">
        <v>209</v>
      </c>
      <c r="E82" s="118" t="s">
        <v>174</v>
      </c>
      <c r="F82" s="1"/>
    </row>
    <row r="83" spans="1:6" s="2" customFormat="1" x14ac:dyDescent="0.25">
      <c r="A83" s="115">
        <v>46100</v>
      </c>
      <c r="B83" s="116">
        <v>285</v>
      </c>
      <c r="C83" s="117" t="s">
        <v>208</v>
      </c>
      <c r="D83" s="117" t="s">
        <v>209</v>
      </c>
      <c r="E83" s="118" t="s">
        <v>174</v>
      </c>
      <c r="F83" s="1"/>
    </row>
    <row r="84" spans="1:6" s="2" customFormat="1" x14ac:dyDescent="0.25">
      <c r="A84" s="115">
        <v>46135</v>
      </c>
      <c r="B84" s="116">
        <v>350</v>
      </c>
      <c r="C84" s="117" t="s">
        <v>208</v>
      </c>
      <c r="D84" s="117" t="s">
        <v>209</v>
      </c>
      <c r="E84" s="118" t="s">
        <v>174</v>
      </c>
      <c r="F84" s="1"/>
    </row>
    <row r="85" spans="1:6" s="2" customFormat="1" x14ac:dyDescent="0.25">
      <c r="A85" s="115">
        <v>46140</v>
      </c>
      <c r="B85" s="116">
        <v>89</v>
      </c>
      <c r="C85" s="117" t="s">
        <v>215</v>
      </c>
      <c r="D85" s="117" t="s">
        <v>209</v>
      </c>
      <c r="E85" s="118" t="s">
        <v>184</v>
      </c>
      <c r="F85" s="1"/>
    </row>
    <row r="86" spans="1:6" s="2" customFormat="1" x14ac:dyDescent="0.25">
      <c r="A86" s="115">
        <v>46142</v>
      </c>
      <c r="B86" s="116">
        <v>60</v>
      </c>
      <c r="C86" s="117" t="s">
        <v>208</v>
      </c>
      <c r="D86" s="117" t="s">
        <v>209</v>
      </c>
      <c r="E86" s="118" t="s">
        <v>174</v>
      </c>
      <c r="F86" s="1"/>
    </row>
    <row r="87" spans="1:6" s="2" customFormat="1" x14ac:dyDescent="0.25">
      <c r="A87" s="115">
        <v>46149</v>
      </c>
      <c r="B87" s="116">
        <v>460.2</v>
      </c>
      <c r="C87" s="117" t="s">
        <v>208</v>
      </c>
      <c r="D87" s="117" t="s">
        <v>209</v>
      </c>
      <c r="E87" s="118" t="s">
        <v>174</v>
      </c>
      <c r="F87" s="1"/>
    </row>
    <row r="88" spans="1:6" s="2" customFormat="1" x14ac:dyDescent="0.25">
      <c r="A88" s="115">
        <v>46157</v>
      </c>
      <c r="B88" s="116">
        <v>436</v>
      </c>
      <c r="C88" s="117" t="s">
        <v>216</v>
      </c>
      <c r="D88" s="117" t="s">
        <v>209</v>
      </c>
      <c r="E88" s="118" t="s">
        <v>174</v>
      </c>
      <c r="F88" s="1"/>
    </row>
    <row r="89" spans="1:6" s="2" customFormat="1" x14ac:dyDescent="0.25">
      <c r="A89" s="115">
        <v>46163</v>
      </c>
      <c r="B89" s="116">
        <v>87</v>
      </c>
      <c r="C89" s="117" t="s">
        <v>208</v>
      </c>
      <c r="D89" s="117" t="s">
        <v>209</v>
      </c>
      <c r="E89" s="118" t="s">
        <v>174</v>
      </c>
      <c r="F89" s="1"/>
    </row>
    <row r="90" spans="1:6" s="2" customFormat="1" x14ac:dyDescent="0.25">
      <c r="A90" s="115">
        <v>46170</v>
      </c>
      <c r="B90" s="116">
        <v>333</v>
      </c>
      <c r="C90" s="117" t="s">
        <v>208</v>
      </c>
      <c r="D90" s="117" t="s">
        <v>209</v>
      </c>
      <c r="E90" s="118" t="s">
        <v>174</v>
      </c>
      <c r="F90" s="1"/>
    </row>
    <row r="91" spans="1:6" s="2" customFormat="1" x14ac:dyDescent="0.25">
      <c r="A91" s="115">
        <v>46177</v>
      </c>
      <c r="B91" s="116">
        <v>280</v>
      </c>
      <c r="C91" s="117" t="s">
        <v>208</v>
      </c>
      <c r="D91" s="117" t="s">
        <v>209</v>
      </c>
      <c r="E91" s="118" t="s">
        <v>174</v>
      </c>
      <c r="F91" s="1"/>
    </row>
    <row r="92" spans="1:6" s="2" customFormat="1" x14ac:dyDescent="0.25">
      <c r="A92" s="134">
        <v>46184</v>
      </c>
      <c r="B92" s="116">
        <v>280</v>
      </c>
      <c r="C92" s="117" t="s">
        <v>208</v>
      </c>
      <c r="D92" s="117" t="s">
        <v>209</v>
      </c>
      <c r="E92" s="118" t="s">
        <v>174</v>
      </c>
      <c r="F92" s="1"/>
    </row>
    <row r="93" spans="1:6" s="2" customFormat="1" ht="25" x14ac:dyDescent="0.25">
      <c r="A93" s="134">
        <v>46196</v>
      </c>
      <c r="B93" s="116">
        <v>280</v>
      </c>
      <c r="C93" s="117" t="s">
        <v>217</v>
      </c>
      <c r="D93" s="117" t="s">
        <v>209</v>
      </c>
      <c r="E93" s="118" t="s">
        <v>174</v>
      </c>
      <c r="F93" s="1"/>
    </row>
    <row r="94" spans="1:6" s="2" customFormat="1" x14ac:dyDescent="0.25">
      <c r="A94" s="115"/>
      <c r="B94" s="116"/>
      <c r="C94" s="117"/>
      <c r="D94" s="117"/>
      <c r="E94" s="118"/>
      <c r="F94" s="1"/>
    </row>
    <row r="95" spans="1:6" s="2" customFormat="1" x14ac:dyDescent="0.25">
      <c r="A95" s="115"/>
      <c r="B95" s="116"/>
      <c r="C95" s="117"/>
      <c r="D95" s="117"/>
      <c r="E95" s="118"/>
      <c r="F95" s="1"/>
    </row>
    <row r="96" spans="1:6" s="2" customFormat="1" x14ac:dyDescent="0.25">
      <c r="A96" s="115"/>
      <c r="B96" s="116"/>
      <c r="C96" s="117"/>
      <c r="D96" s="117"/>
      <c r="E96" s="118"/>
      <c r="F96" s="1"/>
    </row>
    <row r="97" spans="1:6" s="2" customFormat="1" hidden="1" x14ac:dyDescent="0.25">
      <c r="A97" s="106"/>
      <c r="B97" s="107"/>
      <c r="C97" s="108"/>
      <c r="D97" s="108"/>
      <c r="E97" s="109"/>
      <c r="F97" s="1"/>
    </row>
    <row r="98" spans="1:6" ht="19.5" customHeight="1" x14ac:dyDescent="0.25">
      <c r="A98" s="70" t="s">
        <v>123</v>
      </c>
      <c r="B98" s="71">
        <f>SUM(B51:B97)</f>
        <v>11199.29</v>
      </c>
      <c r="C98" s="126" t="str">
        <f>IF(SUBTOTAL(3,B51:B97)=SUBTOTAL(103,B51:B97),'Summary and sign-off'!$A$48,'Summary and sign-off'!$A$49)</f>
        <v>Check - there are no hidden rows with data</v>
      </c>
      <c r="D98" s="137" t="str">
        <f>IF('Summary and sign-off'!F56='Summary and sign-off'!F54,'Summary and sign-off'!A51,'Summary and sign-off'!A50)</f>
        <v>Check - each entry provides sufficient information</v>
      </c>
      <c r="E98" s="137"/>
      <c r="F98" s="17"/>
    </row>
    <row r="99" spans="1:6" ht="10.5" customHeight="1" x14ac:dyDescent="0.3">
      <c r="A99" s="17"/>
      <c r="B99" s="19"/>
      <c r="C99" s="17"/>
      <c r="D99" s="17"/>
      <c r="E99" s="17"/>
      <c r="F99" s="17"/>
    </row>
    <row r="100" spans="1:6" ht="24.75" customHeight="1" x14ac:dyDescent="0.25">
      <c r="A100" s="139" t="s">
        <v>124</v>
      </c>
      <c r="B100" s="139"/>
      <c r="C100" s="139"/>
      <c r="D100" s="139"/>
      <c r="E100" s="139"/>
      <c r="F100" s="17"/>
    </row>
    <row r="101" spans="1:6" ht="27" customHeight="1" x14ac:dyDescent="0.25">
      <c r="A101" s="24" t="s">
        <v>115</v>
      </c>
      <c r="B101" s="24" t="s">
        <v>59</v>
      </c>
      <c r="C101" s="24" t="s">
        <v>125</v>
      </c>
      <c r="D101" s="24" t="s">
        <v>126</v>
      </c>
      <c r="E101" s="24" t="s">
        <v>119</v>
      </c>
      <c r="F101" s="28"/>
    </row>
    <row r="102" spans="1:6" s="2" customFormat="1" x14ac:dyDescent="0.25">
      <c r="A102" s="115">
        <v>45849</v>
      </c>
      <c r="B102" s="116">
        <v>29.04</v>
      </c>
      <c r="C102" s="117" t="s">
        <v>172</v>
      </c>
      <c r="D102" s="117" t="s">
        <v>173</v>
      </c>
      <c r="E102" s="118" t="s">
        <v>174</v>
      </c>
      <c r="F102" s="1"/>
    </row>
    <row r="103" spans="1:6" s="2" customFormat="1" x14ac:dyDescent="0.25">
      <c r="A103" s="115">
        <v>45909</v>
      </c>
      <c r="B103" s="116">
        <v>100.87</v>
      </c>
      <c r="C103" s="117" t="s">
        <v>175</v>
      </c>
      <c r="D103" s="117" t="s">
        <v>173</v>
      </c>
      <c r="E103" s="118" t="s">
        <v>174</v>
      </c>
      <c r="F103" s="1"/>
    </row>
    <row r="104" spans="1:6" s="2" customFormat="1" x14ac:dyDescent="0.25">
      <c r="A104" s="115">
        <v>46198</v>
      </c>
      <c r="B104" s="116">
        <v>80.959999999999994</v>
      </c>
      <c r="C104" s="117" t="s">
        <v>243</v>
      </c>
      <c r="D104" s="117" t="s">
        <v>242</v>
      </c>
      <c r="E104" s="118" t="s">
        <v>174</v>
      </c>
      <c r="F104" s="1"/>
    </row>
    <row r="105" spans="1:6" s="2" customFormat="1" x14ac:dyDescent="0.25">
      <c r="A105" s="115"/>
      <c r="B105" s="116"/>
      <c r="C105" s="117"/>
      <c r="D105" s="117"/>
      <c r="E105" s="118"/>
      <c r="F105" s="1"/>
    </row>
    <row r="106" spans="1:6" s="2" customFormat="1" x14ac:dyDescent="0.25">
      <c r="A106" s="115"/>
      <c r="B106" s="116"/>
      <c r="C106" s="117"/>
      <c r="D106" s="117"/>
      <c r="E106" s="118"/>
      <c r="F106" s="1"/>
    </row>
    <row r="107" spans="1:6" s="2" customFormat="1" x14ac:dyDescent="0.25">
      <c r="A107" s="115"/>
      <c r="B107" s="116"/>
      <c r="C107" s="117"/>
      <c r="D107" s="117"/>
      <c r="E107" s="118"/>
      <c r="F107" s="1"/>
    </row>
    <row r="108" spans="1:6" s="2" customFormat="1" x14ac:dyDescent="0.25">
      <c r="A108" s="115"/>
      <c r="B108" s="116"/>
      <c r="C108" s="117"/>
      <c r="D108" s="117"/>
      <c r="E108" s="118"/>
      <c r="F108" s="1"/>
    </row>
    <row r="109" spans="1:6" s="2" customFormat="1" x14ac:dyDescent="0.25">
      <c r="A109" s="115"/>
      <c r="B109" s="116"/>
      <c r="C109" s="117"/>
      <c r="D109" s="117"/>
      <c r="E109" s="118"/>
      <c r="F109" s="1"/>
    </row>
    <row r="110" spans="1:6" s="2" customFormat="1" x14ac:dyDescent="0.25">
      <c r="A110" s="115"/>
      <c r="B110" s="116"/>
      <c r="C110" s="117"/>
      <c r="D110" s="117"/>
      <c r="E110" s="118"/>
      <c r="F110" s="1"/>
    </row>
    <row r="111" spans="1:6" s="2" customFormat="1" hidden="1" x14ac:dyDescent="0.25">
      <c r="A111" s="93"/>
      <c r="B111" s="94"/>
      <c r="C111" s="95"/>
      <c r="D111" s="95"/>
      <c r="E111" s="96"/>
      <c r="F111" s="1"/>
    </row>
    <row r="112" spans="1:6" ht="19.5" customHeight="1" x14ac:dyDescent="0.25">
      <c r="A112" s="70" t="s">
        <v>127</v>
      </c>
      <c r="B112" s="71">
        <f>SUM(B102:B111)</f>
        <v>210.87</v>
      </c>
      <c r="C112" s="126" t="str">
        <f>IF(SUBTOTAL(3,B102:B111)=SUBTOTAL(103,B102:B111),'Summary and sign-off'!$A$48,'Summary and sign-off'!$A$49)</f>
        <v>Check - there are no hidden rows with data</v>
      </c>
      <c r="D112" s="137" t="str">
        <f>IF('Summary and sign-off'!F57='Summary and sign-off'!F54,'Summary and sign-off'!A51,'Summary and sign-off'!A50)</f>
        <v>Check - each entry provides sufficient information</v>
      </c>
      <c r="E112" s="137"/>
      <c r="F112" s="17"/>
    </row>
    <row r="113" spans="1:6" ht="10.5" customHeight="1" x14ac:dyDescent="0.3">
      <c r="A113" s="17"/>
      <c r="B113" s="56"/>
      <c r="C113" s="19"/>
      <c r="D113" s="17"/>
      <c r="E113" s="17"/>
      <c r="F113" s="17"/>
    </row>
    <row r="114" spans="1:6" ht="34.5" customHeight="1" x14ac:dyDescent="0.25">
      <c r="A114" s="31" t="s">
        <v>128</v>
      </c>
      <c r="B114" s="57">
        <f>B47+B98+B112</f>
        <v>32308.000000000004</v>
      </c>
      <c r="C114" s="32"/>
      <c r="D114" s="32"/>
      <c r="E114" s="32"/>
      <c r="F114" s="17"/>
    </row>
    <row r="115" spans="1:6" ht="13" x14ac:dyDescent="0.3">
      <c r="A115" s="17"/>
      <c r="B115" s="19"/>
      <c r="C115" s="17"/>
      <c r="D115" s="17"/>
      <c r="E115" s="17"/>
      <c r="F115" s="17"/>
    </row>
    <row r="116" spans="1:6" ht="13" x14ac:dyDescent="0.3">
      <c r="A116" s="18" t="s">
        <v>70</v>
      </c>
      <c r="B116" s="19"/>
      <c r="C116" s="17"/>
      <c r="D116" s="17"/>
      <c r="E116" s="17"/>
      <c r="F116" s="17"/>
    </row>
    <row r="117" spans="1:6" ht="12.65" customHeight="1" x14ac:dyDescent="0.25">
      <c r="A117" s="20" t="s">
        <v>129</v>
      </c>
      <c r="F117" s="17"/>
    </row>
    <row r="118" spans="1:6" ht="13" customHeight="1" x14ac:dyDescent="0.25">
      <c r="A118" s="20" t="s">
        <v>130</v>
      </c>
      <c r="B118" s="17"/>
      <c r="D118" s="17"/>
      <c r="F118" s="17"/>
    </row>
    <row r="119" spans="1:6" x14ac:dyDescent="0.25">
      <c r="A119" s="20" t="s">
        <v>131</v>
      </c>
      <c r="F119" s="17"/>
    </row>
    <row r="120" spans="1:6" ht="13" x14ac:dyDescent="0.3">
      <c r="A120" s="20" t="s">
        <v>76</v>
      </c>
      <c r="B120" s="19"/>
      <c r="C120" s="17"/>
      <c r="D120" s="17"/>
      <c r="E120" s="17"/>
      <c r="F120" s="17"/>
    </row>
    <row r="121" spans="1:6" ht="13" customHeight="1" x14ac:dyDescent="0.25">
      <c r="A121" s="20" t="s">
        <v>132</v>
      </c>
      <c r="B121" s="17"/>
      <c r="D121" s="17"/>
      <c r="F121" s="17"/>
    </row>
    <row r="122" spans="1:6" x14ac:dyDescent="0.25">
      <c r="A122" s="20" t="s">
        <v>133</v>
      </c>
      <c r="F122" s="17"/>
    </row>
    <row r="123" spans="1:6" x14ac:dyDescent="0.25">
      <c r="A123" s="20" t="s">
        <v>134</v>
      </c>
      <c r="B123" s="20"/>
      <c r="C123" s="20"/>
      <c r="D123" s="20"/>
      <c r="F123" s="17"/>
    </row>
    <row r="124" spans="1:6" x14ac:dyDescent="0.25">
      <c r="A124" s="26"/>
      <c r="B124" s="17"/>
      <c r="C124" s="17"/>
      <c r="D124" s="17"/>
      <c r="E124" s="17"/>
      <c r="F124" s="17"/>
    </row>
    <row r="125" spans="1:6" hidden="1" x14ac:dyDescent="0.25">
      <c r="A125" s="26"/>
      <c r="B125" s="17"/>
      <c r="C125" s="17"/>
      <c r="D125" s="17"/>
      <c r="E125" s="17"/>
      <c r="F125" s="17"/>
    </row>
    <row r="126" spans="1:6" x14ac:dyDescent="0.25"/>
    <row r="127" spans="1:6" x14ac:dyDescent="0.25"/>
    <row r="128" spans="1:6" x14ac:dyDescent="0.25"/>
    <row r="130" spans="1:6" ht="12.75" hidden="1" customHeight="1" x14ac:dyDescent="0.25"/>
    <row r="133" spans="1:6" hidden="1" x14ac:dyDescent="0.25">
      <c r="A133" s="26"/>
      <c r="B133" s="17"/>
      <c r="C133" s="17"/>
      <c r="D133" s="17"/>
      <c r="E133" s="17"/>
      <c r="F133" s="17"/>
    </row>
    <row r="134" spans="1:6" hidden="1" x14ac:dyDescent="0.25">
      <c r="A134" s="26"/>
      <c r="B134" s="17"/>
      <c r="C134" s="17"/>
      <c r="D134" s="17"/>
      <c r="E134" s="17"/>
      <c r="F134" s="17"/>
    </row>
    <row r="135" spans="1:6" hidden="1" x14ac:dyDescent="0.25">
      <c r="A135" s="26"/>
      <c r="B135" s="17"/>
      <c r="C135" s="17"/>
      <c r="D135" s="17"/>
      <c r="E135" s="17"/>
      <c r="F135" s="17"/>
    </row>
    <row r="136" spans="1:6" hidden="1" x14ac:dyDescent="0.25">
      <c r="A136" s="26"/>
      <c r="B136" s="17"/>
      <c r="C136" s="17"/>
      <c r="D136" s="17"/>
      <c r="E136" s="17"/>
      <c r="F136" s="17"/>
    </row>
    <row r="137" spans="1:6" hidden="1" x14ac:dyDescent="0.25">
      <c r="A137" s="26"/>
      <c r="B137" s="17"/>
      <c r="C137" s="17"/>
      <c r="D137" s="17"/>
      <c r="E137" s="17"/>
      <c r="F137" s="17"/>
    </row>
    <row r="138" spans="1:6" x14ac:dyDescent="0.25"/>
    <row r="139" spans="1:6" x14ac:dyDescent="0.25"/>
    <row r="142" spans="1:6" x14ac:dyDescent="0.25"/>
  </sheetData>
  <sheetProtection sheet="1" formatCells="0" formatRows="0" insertColumns="0" insertRows="0" deleteRows="0"/>
  <mergeCells count="15">
    <mergeCell ref="B7:E7"/>
    <mergeCell ref="B5:E5"/>
    <mergeCell ref="D112:E112"/>
    <mergeCell ref="A1:E1"/>
    <mergeCell ref="A49:E49"/>
    <mergeCell ref="A100:E100"/>
    <mergeCell ref="B2:E2"/>
    <mergeCell ref="B3:E3"/>
    <mergeCell ref="B4:E4"/>
    <mergeCell ref="A8:E8"/>
    <mergeCell ref="A9:E9"/>
    <mergeCell ref="B6:E6"/>
    <mergeCell ref="D47:E47"/>
    <mergeCell ref="D98:E98"/>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51 A96:A97 A12 A46 A102 A111"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1 A50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03:A110 A52:A95 A13:A27 A28:A45"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B102:B111 B51:B97 B12:B27 B28:B46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C16" sqref="C16"/>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9.26953125" customWidth="1"/>
    <col min="7" max="10" width="9.1796875" hidden="1" customWidth="1"/>
    <col min="11" max="13" width="0" hidden="1" customWidth="1"/>
  </cols>
  <sheetData>
    <row r="1" spans="1:6" ht="26.25" customHeight="1" x14ac:dyDescent="0.25">
      <c r="A1" s="138" t="s">
        <v>106</v>
      </c>
      <c r="B1" s="138"/>
      <c r="C1" s="138"/>
      <c r="D1" s="138"/>
      <c r="E1" s="138"/>
    </row>
    <row r="2" spans="1:6" ht="21" customHeight="1" x14ac:dyDescent="0.25">
      <c r="A2" s="3" t="s">
        <v>107</v>
      </c>
      <c r="B2" s="136" t="str">
        <f>'Summary and sign-off'!B2:F2</f>
        <v>Office of the Privacy Commissioner</v>
      </c>
      <c r="C2" s="136"/>
      <c r="D2" s="136"/>
      <c r="E2" s="136"/>
    </row>
    <row r="3" spans="1:6" ht="31" x14ac:dyDescent="0.25">
      <c r="A3" s="3" t="s">
        <v>108</v>
      </c>
      <c r="B3" s="136" t="str">
        <f>'Summary and sign-off'!B3:F3</f>
        <v>Michael Webster</v>
      </c>
      <c r="C3" s="136"/>
      <c r="D3" s="136"/>
      <c r="E3" s="136"/>
    </row>
    <row r="4" spans="1:6" ht="21" customHeight="1" x14ac:dyDescent="0.25">
      <c r="A4" s="3" t="s">
        <v>109</v>
      </c>
      <c r="B4" s="136">
        <f>'Summary and sign-off'!B4:F4</f>
        <v>45839</v>
      </c>
      <c r="C4" s="136"/>
      <c r="D4" s="136"/>
      <c r="E4" s="136"/>
    </row>
    <row r="5" spans="1:6" ht="21" customHeight="1" x14ac:dyDescent="0.25">
      <c r="A5" s="3" t="s">
        <v>110</v>
      </c>
      <c r="B5" s="136">
        <f>'Summary and sign-off'!B5:F5</f>
        <v>46203</v>
      </c>
      <c r="C5" s="136"/>
      <c r="D5" s="136"/>
      <c r="E5" s="136"/>
    </row>
    <row r="6" spans="1:6" ht="21" customHeight="1" x14ac:dyDescent="0.25">
      <c r="A6" s="3" t="s">
        <v>111</v>
      </c>
      <c r="B6" s="135" t="s">
        <v>77</v>
      </c>
      <c r="C6" s="135"/>
      <c r="D6" s="135"/>
      <c r="E6" s="135"/>
    </row>
    <row r="7" spans="1:6" ht="21" customHeight="1" x14ac:dyDescent="0.25">
      <c r="A7" s="3" t="s">
        <v>52</v>
      </c>
      <c r="B7" s="135" t="s">
        <v>80</v>
      </c>
      <c r="C7" s="135"/>
      <c r="D7" s="135"/>
      <c r="E7" s="135"/>
    </row>
    <row r="8" spans="1:6" ht="35.25" customHeight="1" x14ac:dyDescent="0.35">
      <c r="A8" s="152" t="s">
        <v>135</v>
      </c>
      <c r="B8" s="152"/>
      <c r="C8" s="153"/>
      <c r="D8" s="153"/>
      <c r="E8" s="153"/>
      <c r="F8" s="27"/>
    </row>
    <row r="9" spans="1:6" ht="35.25" customHeight="1" x14ac:dyDescent="0.35">
      <c r="A9" s="150" t="s">
        <v>136</v>
      </c>
      <c r="B9" s="151"/>
      <c r="C9" s="151"/>
      <c r="D9" s="151"/>
      <c r="E9" s="151"/>
      <c r="F9" s="27"/>
    </row>
    <row r="10" spans="1:6" ht="27" customHeight="1" x14ac:dyDescent="0.25">
      <c r="A10" s="24" t="s">
        <v>137</v>
      </c>
      <c r="B10" s="24" t="s">
        <v>59</v>
      </c>
      <c r="C10" s="24" t="s">
        <v>138</v>
      </c>
      <c r="D10" s="24" t="s">
        <v>139</v>
      </c>
      <c r="E10" s="24" t="s">
        <v>119</v>
      </c>
      <c r="F10" s="20"/>
    </row>
    <row r="11" spans="1:6" s="2" customFormat="1" x14ac:dyDescent="0.25">
      <c r="A11" s="119" t="s">
        <v>218</v>
      </c>
      <c r="B11" s="116"/>
      <c r="C11" s="120"/>
      <c r="D11" s="120"/>
      <c r="E11" s="121"/>
    </row>
    <row r="12" spans="1:6" s="2" customFormat="1" x14ac:dyDescent="0.25">
      <c r="A12" s="115"/>
      <c r="B12" s="116"/>
      <c r="C12" s="120"/>
      <c r="D12" s="120"/>
      <c r="E12" s="121"/>
    </row>
    <row r="13" spans="1:6" s="2" customFormat="1" x14ac:dyDescent="0.25">
      <c r="A13" s="115"/>
      <c r="B13" s="116"/>
      <c r="C13" s="120"/>
      <c r="D13" s="120"/>
      <c r="E13" s="121"/>
    </row>
    <row r="14" spans="1:6" s="2" customFormat="1" x14ac:dyDescent="0.25">
      <c r="A14" s="115"/>
      <c r="B14" s="116"/>
      <c r="C14" s="120"/>
      <c r="D14" s="120"/>
      <c r="E14" s="121"/>
    </row>
    <row r="15" spans="1:6" s="2" customFormat="1" x14ac:dyDescent="0.25">
      <c r="A15" s="115"/>
      <c r="B15" s="116"/>
      <c r="C15" s="120"/>
      <c r="D15" s="120"/>
      <c r="E15" s="121"/>
    </row>
    <row r="16" spans="1:6" s="2" customFormat="1" x14ac:dyDescent="0.25">
      <c r="A16" s="115"/>
      <c r="B16" s="116"/>
      <c r="C16" s="120"/>
      <c r="D16" s="120"/>
      <c r="E16" s="121"/>
    </row>
    <row r="17" spans="1:6" s="2" customFormat="1" x14ac:dyDescent="0.25">
      <c r="A17" s="115"/>
      <c r="B17" s="116"/>
      <c r="C17" s="120"/>
      <c r="D17" s="120"/>
      <c r="E17" s="121"/>
    </row>
    <row r="18" spans="1:6" s="2" customFormat="1" x14ac:dyDescent="0.25">
      <c r="A18" s="115"/>
      <c r="B18" s="116"/>
      <c r="C18" s="120"/>
      <c r="D18" s="120"/>
      <c r="E18" s="121"/>
    </row>
    <row r="19" spans="1:6" s="2" customFormat="1" x14ac:dyDescent="0.25">
      <c r="A19" s="115"/>
      <c r="B19" s="116"/>
      <c r="C19" s="120"/>
      <c r="D19" s="120"/>
      <c r="E19" s="121"/>
    </row>
    <row r="20" spans="1:6" s="2" customFormat="1" x14ac:dyDescent="0.25">
      <c r="A20" s="115"/>
      <c r="B20" s="116"/>
      <c r="C20" s="120"/>
      <c r="D20" s="120"/>
      <c r="E20" s="121"/>
    </row>
    <row r="21" spans="1:6" s="2" customFormat="1" x14ac:dyDescent="0.25">
      <c r="A21" s="115"/>
      <c r="B21" s="116"/>
      <c r="C21" s="120"/>
      <c r="D21" s="120"/>
      <c r="E21" s="121"/>
    </row>
    <row r="22" spans="1:6" s="2" customFormat="1" x14ac:dyDescent="0.25">
      <c r="A22" s="119"/>
      <c r="B22" s="116"/>
      <c r="C22" s="120"/>
      <c r="D22" s="120"/>
      <c r="E22" s="121"/>
    </row>
    <row r="23" spans="1:6" s="2" customFormat="1" x14ac:dyDescent="0.25">
      <c r="A23" s="119"/>
      <c r="B23" s="116"/>
      <c r="C23" s="120"/>
      <c r="D23" s="120"/>
      <c r="E23" s="121"/>
    </row>
    <row r="24" spans="1:6" s="2" customFormat="1" ht="11.25" hidden="1" customHeight="1" x14ac:dyDescent="0.25">
      <c r="A24" s="97"/>
      <c r="B24" s="94"/>
      <c r="C24" s="98"/>
      <c r="D24" s="98"/>
      <c r="E24" s="99"/>
    </row>
    <row r="25" spans="1:6" ht="34.5" customHeight="1" x14ac:dyDescent="0.25">
      <c r="A25" s="52" t="s">
        <v>140</v>
      </c>
      <c r="B25" s="61">
        <f>SUM(B11:B24)</f>
        <v>0</v>
      </c>
      <c r="C25" s="69" t="str">
        <f>IF(SUBTOTAL(3,B11:B24)=SUBTOTAL(103,B11:B24),'Summary and sign-off'!$A$48,'Summary and sign-off'!$A$49)</f>
        <v>Check - there are no hidden rows with data</v>
      </c>
      <c r="D25" s="137" t="str">
        <f>IF('Summary and sign-off'!F58='Summary and sign-off'!F54,'Summary and sign-off'!A51,'Summary and sign-off'!A50)</f>
        <v>Check - each entry provides sufficient information</v>
      </c>
      <c r="E25" s="137"/>
      <c r="F25" s="2"/>
    </row>
    <row r="26" spans="1:6" ht="13" x14ac:dyDescent="0.3">
      <c r="A26" s="18"/>
      <c r="B26" s="17"/>
      <c r="C26" s="17"/>
      <c r="D26" s="17"/>
      <c r="E26" s="17"/>
    </row>
    <row r="27" spans="1:6" ht="13" x14ac:dyDescent="0.3">
      <c r="A27" s="18" t="s">
        <v>70</v>
      </c>
      <c r="B27" s="19"/>
      <c r="C27" s="17"/>
      <c r="D27" s="17"/>
      <c r="E27" s="17"/>
    </row>
    <row r="28" spans="1:6" ht="12.75" customHeight="1" x14ac:dyDescent="0.25">
      <c r="A28" s="20" t="s">
        <v>141</v>
      </c>
      <c r="B28" s="20"/>
      <c r="C28" s="20"/>
      <c r="D28" s="20"/>
      <c r="E28" s="20"/>
    </row>
    <row r="29" spans="1:6" x14ac:dyDescent="0.25">
      <c r="A29" s="20" t="s">
        <v>142</v>
      </c>
      <c r="B29" s="20"/>
      <c r="C29" s="28"/>
      <c r="D29" s="28"/>
      <c r="E29" s="28"/>
    </row>
    <row r="30" spans="1:6" ht="13" x14ac:dyDescent="0.3">
      <c r="A30" s="20" t="s">
        <v>76</v>
      </c>
      <c r="B30" s="19"/>
      <c r="C30" s="17"/>
      <c r="D30" s="17"/>
      <c r="E30" s="17"/>
      <c r="F30" s="17"/>
    </row>
    <row r="31" spans="1:6" x14ac:dyDescent="0.25">
      <c r="A31" s="20" t="s">
        <v>143</v>
      </c>
      <c r="B31" s="20"/>
      <c r="C31" s="28"/>
      <c r="D31" s="28"/>
      <c r="E31" s="28"/>
    </row>
    <row r="32" spans="1:6" ht="12.75" customHeight="1" x14ac:dyDescent="0.25">
      <c r="A32" s="20" t="s">
        <v>144</v>
      </c>
      <c r="B32" s="20"/>
      <c r="C32" s="22"/>
      <c r="D32" s="22"/>
      <c r="E32" s="22"/>
    </row>
    <row r="33" spans="1:5" x14ac:dyDescent="0.25">
      <c r="A33" s="17"/>
      <c r="B33" s="17"/>
      <c r="C33" s="17"/>
      <c r="D33" s="17"/>
      <c r="E33" s="17"/>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topLeftCell="A6" zoomScaleNormal="100" workbookViewId="0">
      <selection activeCell="C16" sqref="C16"/>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6.81640625" customWidth="1"/>
    <col min="7" max="10" width="9.1796875" hidden="1" customWidth="1"/>
    <col min="11" max="13" width="0" hidden="1" customWidth="1"/>
    <col min="14" max="16384" width="9.1796875" hidden="1"/>
  </cols>
  <sheetData>
    <row r="1" spans="1:6" ht="26.25" customHeight="1" x14ac:dyDescent="0.25">
      <c r="A1" s="138" t="s">
        <v>106</v>
      </c>
      <c r="B1" s="138"/>
      <c r="C1" s="138"/>
      <c r="D1" s="138"/>
      <c r="E1" s="138"/>
    </row>
    <row r="2" spans="1:6" ht="21" customHeight="1" x14ac:dyDescent="0.25">
      <c r="A2" s="3" t="s">
        <v>107</v>
      </c>
      <c r="B2" s="136" t="str">
        <f>'Summary and sign-off'!B2:F2</f>
        <v>Office of the Privacy Commissioner</v>
      </c>
      <c r="C2" s="136"/>
      <c r="D2" s="136"/>
      <c r="E2" s="136"/>
    </row>
    <row r="3" spans="1:6" ht="31" x14ac:dyDescent="0.25">
      <c r="A3" s="3" t="s">
        <v>145</v>
      </c>
      <c r="B3" s="136" t="str">
        <f>'Summary and sign-off'!B3:F3</f>
        <v>Michael Webster</v>
      </c>
      <c r="C3" s="136"/>
      <c r="D3" s="136"/>
      <c r="E3" s="136"/>
    </row>
    <row r="4" spans="1:6" ht="21" customHeight="1" x14ac:dyDescent="0.25">
      <c r="A4" s="3" t="s">
        <v>109</v>
      </c>
      <c r="B4" s="136">
        <f>'Summary and sign-off'!B4:F4</f>
        <v>45839</v>
      </c>
      <c r="C4" s="136"/>
      <c r="D4" s="136"/>
      <c r="E4" s="136"/>
    </row>
    <row r="5" spans="1:6" ht="21" customHeight="1" x14ac:dyDescent="0.25">
      <c r="A5" s="3" t="s">
        <v>110</v>
      </c>
      <c r="B5" s="136">
        <f>'Summary and sign-off'!B5:F5</f>
        <v>46203</v>
      </c>
      <c r="C5" s="136"/>
      <c r="D5" s="136"/>
      <c r="E5" s="136"/>
    </row>
    <row r="6" spans="1:6" ht="21" customHeight="1" x14ac:dyDescent="0.25">
      <c r="A6" s="3" t="s">
        <v>111</v>
      </c>
      <c r="B6" s="135" t="s">
        <v>77</v>
      </c>
      <c r="C6" s="135"/>
      <c r="D6" s="135"/>
      <c r="E6" s="135"/>
      <c r="F6" s="23"/>
    </row>
    <row r="7" spans="1:6" ht="21" customHeight="1" x14ac:dyDescent="0.25">
      <c r="A7" s="3" t="s">
        <v>52</v>
      </c>
      <c r="B7" s="135" t="s">
        <v>80</v>
      </c>
      <c r="C7" s="135"/>
      <c r="D7" s="135"/>
      <c r="E7" s="135"/>
      <c r="F7" s="23"/>
    </row>
    <row r="8" spans="1:6" ht="35.25" customHeight="1" x14ac:dyDescent="0.25">
      <c r="A8" s="141" t="s">
        <v>146</v>
      </c>
      <c r="B8" s="141"/>
      <c r="C8" s="153"/>
      <c r="D8" s="153"/>
      <c r="E8" s="153"/>
    </row>
    <row r="9" spans="1:6" ht="35.25" customHeight="1" x14ac:dyDescent="0.25">
      <c r="A9" s="154" t="s">
        <v>147</v>
      </c>
      <c r="B9" s="155"/>
      <c r="C9" s="155"/>
      <c r="D9" s="155"/>
      <c r="E9" s="155"/>
    </row>
    <row r="10" spans="1:6" ht="27" customHeight="1" x14ac:dyDescent="0.25">
      <c r="A10" s="24" t="s">
        <v>115</v>
      </c>
      <c r="B10" s="24" t="s">
        <v>59</v>
      </c>
      <c r="C10" s="24" t="s">
        <v>148</v>
      </c>
      <c r="D10" s="24" t="s">
        <v>149</v>
      </c>
      <c r="E10" s="24" t="s">
        <v>119</v>
      </c>
      <c r="F10" s="20"/>
    </row>
    <row r="11" spans="1:6" s="2" customFormat="1" hidden="1" x14ac:dyDescent="0.25">
      <c r="A11" s="97"/>
      <c r="B11" s="94"/>
      <c r="C11" s="98"/>
      <c r="D11" s="98"/>
      <c r="E11" s="99"/>
    </row>
    <row r="12" spans="1:6" s="2" customFormat="1" ht="25" x14ac:dyDescent="0.25">
      <c r="A12" s="134" t="s">
        <v>176</v>
      </c>
      <c r="B12" s="116">
        <v>1216.4100000000001</v>
      </c>
      <c r="C12" s="120" t="s">
        <v>219</v>
      </c>
      <c r="D12" s="120" t="s">
        <v>225</v>
      </c>
      <c r="E12" s="121" t="s">
        <v>179</v>
      </c>
    </row>
    <row r="13" spans="1:6" s="2" customFormat="1" x14ac:dyDescent="0.25">
      <c r="A13" s="115"/>
      <c r="B13" s="116"/>
      <c r="C13" s="120"/>
      <c r="D13" s="120"/>
      <c r="E13" s="121"/>
    </row>
    <row r="14" spans="1:6" s="2" customFormat="1" x14ac:dyDescent="0.25">
      <c r="A14" s="115"/>
      <c r="B14" s="116"/>
      <c r="C14" s="120"/>
      <c r="D14" s="120"/>
      <c r="E14" s="121"/>
    </row>
    <row r="15" spans="1:6" s="2" customFormat="1" x14ac:dyDescent="0.25">
      <c r="A15" s="115"/>
      <c r="B15" s="116"/>
      <c r="C15" s="120"/>
      <c r="D15" s="120"/>
      <c r="E15" s="121"/>
    </row>
    <row r="16" spans="1:6" s="2" customFormat="1" x14ac:dyDescent="0.25">
      <c r="A16" s="115"/>
      <c r="B16" s="116"/>
      <c r="C16" s="120"/>
      <c r="D16" s="120"/>
      <c r="E16" s="121"/>
    </row>
    <row r="17" spans="1:6" s="2" customFormat="1" x14ac:dyDescent="0.25">
      <c r="A17" s="115"/>
      <c r="B17" s="116"/>
      <c r="C17" s="120"/>
      <c r="D17" s="120"/>
      <c r="E17" s="121"/>
    </row>
    <row r="18" spans="1:6" s="2" customFormat="1" x14ac:dyDescent="0.25">
      <c r="A18" s="115"/>
      <c r="B18" s="116"/>
      <c r="C18" s="120"/>
      <c r="D18" s="120"/>
      <c r="E18" s="121"/>
    </row>
    <row r="19" spans="1:6" s="2" customFormat="1" x14ac:dyDescent="0.25">
      <c r="A19" s="115"/>
      <c r="B19" s="116"/>
      <c r="C19" s="120"/>
      <c r="D19" s="120"/>
      <c r="E19" s="121"/>
    </row>
    <row r="20" spans="1:6" s="2" customFormat="1" x14ac:dyDescent="0.25">
      <c r="A20" s="115"/>
      <c r="B20" s="116"/>
      <c r="C20" s="120"/>
      <c r="D20" s="120"/>
      <c r="E20" s="121"/>
    </row>
    <row r="21" spans="1:6" s="2" customFormat="1" x14ac:dyDescent="0.25">
      <c r="A21" s="115"/>
      <c r="B21" s="116"/>
      <c r="C21" s="120"/>
      <c r="D21" s="120"/>
      <c r="E21" s="121"/>
    </row>
    <row r="22" spans="1:6" s="2" customFormat="1" x14ac:dyDescent="0.25">
      <c r="A22" s="119"/>
      <c r="B22" s="116"/>
      <c r="C22" s="120"/>
      <c r="D22" s="120"/>
      <c r="E22" s="121"/>
    </row>
    <row r="23" spans="1:6" s="2" customFormat="1" x14ac:dyDescent="0.25">
      <c r="A23" s="119"/>
      <c r="B23" s="116"/>
      <c r="C23" s="120"/>
      <c r="D23" s="120"/>
      <c r="E23" s="121"/>
    </row>
    <row r="24" spans="1:6" s="2" customFormat="1" hidden="1" x14ac:dyDescent="0.25">
      <c r="A24" s="97"/>
      <c r="B24" s="94"/>
      <c r="C24" s="98"/>
      <c r="D24" s="98"/>
      <c r="E24" s="99"/>
    </row>
    <row r="25" spans="1:6" ht="34.5" customHeight="1" x14ac:dyDescent="0.25">
      <c r="A25" s="52" t="s">
        <v>150</v>
      </c>
      <c r="B25" s="61">
        <f>SUM(B11:B24)</f>
        <v>1216.4100000000001</v>
      </c>
      <c r="C25" s="69" t="str">
        <f>IF(SUBTOTAL(3,B11:B24)=SUBTOTAL(103,B11:B24),'Summary and sign-off'!$A$48,'Summary and sign-off'!$A$49)</f>
        <v>Check - there are no hidden rows with data</v>
      </c>
      <c r="D25" s="137" t="str">
        <f>IF('Summary and sign-off'!F59='Summary and sign-off'!F54,'Summary and sign-off'!A51,'Summary and sign-off'!A50)</f>
        <v>Check - each entry provides sufficient information</v>
      </c>
      <c r="E25" s="137"/>
    </row>
    <row r="26" spans="1:6" ht="14.15" customHeight="1" x14ac:dyDescent="0.25">
      <c r="B26" s="17"/>
      <c r="C26" s="17"/>
      <c r="D26" s="17"/>
      <c r="E26" s="17"/>
    </row>
    <row r="27" spans="1:6" ht="13" x14ac:dyDescent="0.3">
      <c r="A27" s="18" t="s">
        <v>151</v>
      </c>
      <c r="B27" s="17"/>
      <c r="C27" s="17"/>
      <c r="D27" s="17"/>
      <c r="E27" s="17"/>
    </row>
    <row r="28" spans="1:6" ht="12.65" customHeight="1" x14ac:dyDescent="0.25">
      <c r="A28" s="20" t="s">
        <v>129</v>
      </c>
      <c r="B28" s="17"/>
      <c r="C28" s="17"/>
      <c r="D28" s="17"/>
      <c r="E28" s="17"/>
    </row>
    <row r="29" spans="1:6" ht="13" x14ac:dyDescent="0.3">
      <c r="A29" s="20" t="s">
        <v>76</v>
      </c>
      <c r="B29" s="19"/>
      <c r="C29" s="17"/>
      <c r="D29" s="17"/>
      <c r="E29" s="17"/>
      <c r="F29" s="17"/>
    </row>
    <row r="30" spans="1:6" x14ac:dyDescent="0.25">
      <c r="A30" s="20" t="s">
        <v>143</v>
      </c>
      <c r="C30" s="17"/>
      <c r="D30" s="17"/>
      <c r="E30" s="17"/>
      <c r="F30" s="17"/>
    </row>
    <row r="31" spans="1:6" ht="12.75" customHeight="1" x14ac:dyDescent="0.25">
      <c r="A31" s="20" t="s">
        <v>144</v>
      </c>
      <c r="B31" s="25"/>
      <c r="C31" s="22"/>
      <c r="D31" s="22"/>
      <c r="E31" s="22"/>
      <c r="F31" s="22"/>
    </row>
    <row r="32" spans="1:6" x14ac:dyDescent="0.25">
      <c r="B32" s="26"/>
      <c r="C32" s="17"/>
      <c r="D32" s="17"/>
      <c r="E32" s="17"/>
    </row>
    <row r="33" spans="1:5" hidden="1" x14ac:dyDescent="0.25">
      <c r="A33" s="17"/>
      <c r="B33" s="17"/>
      <c r="C33" s="17"/>
      <c r="D33" s="17"/>
    </row>
    <row r="34" spans="1:5" ht="12.75" hidden="1" customHeight="1" x14ac:dyDescent="0.25"/>
    <row r="35" spans="1:5" hidden="1" x14ac:dyDescent="0.25">
      <c r="A35" s="17"/>
      <c r="B35" s="17"/>
      <c r="C35" s="17"/>
      <c r="D35" s="17"/>
      <c r="E35" s="17"/>
    </row>
    <row r="36" spans="1:5" hidden="1" x14ac:dyDescent="0.25">
      <c r="A36" s="17"/>
      <c r="B36" s="17"/>
      <c r="C36" s="17"/>
      <c r="D36" s="17"/>
      <c r="E36" s="17"/>
    </row>
    <row r="37" spans="1:5" hidden="1" x14ac:dyDescent="0.25">
      <c r="A37" s="17"/>
      <c r="B37" s="17"/>
      <c r="C37" s="17"/>
      <c r="D37" s="17"/>
      <c r="E37" s="17"/>
    </row>
    <row r="38" spans="1:5" hidden="1" x14ac:dyDescent="0.25">
      <c r="A38" s="17"/>
      <c r="B38" s="17"/>
      <c r="C38" s="17"/>
      <c r="D38" s="17"/>
      <c r="E38" s="17"/>
    </row>
    <row r="39" spans="1:5" hidden="1" x14ac:dyDescent="0.25">
      <c r="A39" s="17"/>
      <c r="B39" s="17"/>
      <c r="C39" s="17"/>
      <c r="D39" s="17"/>
      <c r="E39" s="17"/>
    </row>
  </sheetData>
  <sheetProtection sheet="1" formatCells="0" insertRows="0" deleteRows="0"/>
  <mergeCells count="10">
    <mergeCell ref="D25:E25"/>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A12" sqref="A12"/>
    </sheetView>
  </sheetViews>
  <sheetFormatPr defaultColWidth="0" defaultRowHeight="12.5" zeroHeight="1" x14ac:dyDescent="0.25"/>
  <cols>
    <col min="1" max="1" width="35.7265625" customWidth="1"/>
    <col min="2" max="2" width="46.81640625" customWidth="1"/>
    <col min="3" max="3" width="22.1796875" customWidth="1"/>
    <col min="4" max="4" width="25.453125" customWidth="1"/>
    <col min="5" max="6" width="35.7265625" customWidth="1"/>
    <col min="7" max="7" width="38" customWidth="1"/>
    <col min="8" max="10" width="9.1796875" hidden="1" customWidth="1"/>
    <col min="11" max="15" width="0" hidden="1" customWidth="1"/>
  </cols>
  <sheetData>
    <row r="1" spans="1:7" ht="26.25" customHeight="1" x14ac:dyDescent="0.25">
      <c r="A1" s="138" t="s">
        <v>152</v>
      </c>
      <c r="B1" s="138"/>
      <c r="C1" s="138"/>
      <c r="D1" s="138"/>
      <c r="E1" s="138"/>
      <c r="F1" s="138"/>
    </row>
    <row r="2" spans="1:7" ht="21" customHeight="1" x14ac:dyDescent="0.25">
      <c r="A2" s="3" t="s">
        <v>107</v>
      </c>
      <c r="B2" s="136" t="str">
        <f>'Summary and sign-off'!B2:F2</f>
        <v>Office of the Privacy Commissioner</v>
      </c>
      <c r="C2" s="136"/>
      <c r="D2" s="136"/>
      <c r="E2" s="136"/>
      <c r="F2" s="136"/>
    </row>
    <row r="3" spans="1:7" ht="31" x14ac:dyDescent="0.25">
      <c r="A3" s="3" t="s">
        <v>108</v>
      </c>
      <c r="B3" s="136" t="str">
        <f>'Summary and sign-off'!B3:F3</f>
        <v>Michael Webster</v>
      </c>
      <c r="C3" s="136"/>
      <c r="D3" s="136"/>
      <c r="E3" s="136"/>
      <c r="F3" s="136"/>
    </row>
    <row r="4" spans="1:7" ht="21" customHeight="1" x14ac:dyDescent="0.25">
      <c r="A4" s="3" t="s">
        <v>109</v>
      </c>
      <c r="B4" s="136">
        <f>'Summary and sign-off'!B4:F4</f>
        <v>45839</v>
      </c>
      <c r="C4" s="136"/>
      <c r="D4" s="136"/>
      <c r="E4" s="136"/>
      <c r="F4" s="136"/>
    </row>
    <row r="5" spans="1:7" ht="21" customHeight="1" x14ac:dyDescent="0.25">
      <c r="A5" s="3" t="s">
        <v>110</v>
      </c>
      <c r="B5" s="136">
        <f>'Summary and sign-off'!B5:F5</f>
        <v>46203</v>
      </c>
      <c r="C5" s="136"/>
      <c r="D5" s="136"/>
      <c r="E5" s="136"/>
      <c r="F5" s="136"/>
    </row>
    <row r="6" spans="1:7" ht="21" customHeight="1" x14ac:dyDescent="0.25">
      <c r="A6" s="3" t="s">
        <v>153</v>
      </c>
      <c r="B6" s="135" t="s">
        <v>77</v>
      </c>
      <c r="C6" s="135"/>
      <c r="D6" s="135"/>
      <c r="E6" s="135"/>
      <c r="F6" s="135"/>
    </row>
    <row r="7" spans="1:7" ht="21" customHeight="1" x14ac:dyDescent="0.25">
      <c r="A7" s="3" t="s">
        <v>52</v>
      </c>
      <c r="B7" s="135" t="s">
        <v>80</v>
      </c>
      <c r="C7" s="135"/>
      <c r="D7" s="135"/>
      <c r="E7" s="135"/>
      <c r="F7" s="135"/>
    </row>
    <row r="8" spans="1:7" ht="36" customHeight="1" x14ac:dyDescent="0.25">
      <c r="A8" s="141" t="s">
        <v>154</v>
      </c>
      <c r="B8" s="141"/>
      <c r="C8" s="141"/>
      <c r="D8" s="141"/>
      <c r="E8" s="141"/>
      <c r="F8" s="141"/>
    </row>
    <row r="9" spans="1:7" ht="36" customHeight="1" x14ac:dyDescent="0.25">
      <c r="A9" s="154" t="s">
        <v>155</v>
      </c>
      <c r="B9" s="155"/>
      <c r="C9" s="155"/>
      <c r="D9" s="155"/>
      <c r="E9" s="155"/>
      <c r="F9" s="155"/>
    </row>
    <row r="10" spans="1:7" ht="39" customHeight="1" x14ac:dyDescent="0.25">
      <c r="A10" s="24" t="s">
        <v>115</v>
      </c>
      <c r="B10" s="110" t="s">
        <v>156</v>
      </c>
      <c r="C10" s="110" t="s">
        <v>157</v>
      </c>
      <c r="D10" s="110" t="s">
        <v>158</v>
      </c>
      <c r="E10" s="110" t="s">
        <v>159</v>
      </c>
      <c r="F10" s="110" t="s">
        <v>160</v>
      </c>
    </row>
    <row r="11" spans="1:7" s="2" customFormat="1" x14ac:dyDescent="0.25">
      <c r="A11" s="115">
        <v>45988</v>
      </c>
      <c r="B11" s="122" t="s">
        <v>221</v>
      </c>
      <c r="C11" s="123" t="s">
        <v>93</v>
      </c>
      <c r="D11" s="122" t="s">
        <v>222</v>
      </c>
      <c r="E11" s="124" t="s">
        <v>88</v>
      </c>
      <c r="F11" s="125" t="s">
        <v>220</v>
      </c>
    </row>
    <row r="12" spans="1:7" s="2" customFormat="1" ht="25" x14ac:dyDescent="0.25">
      <c r="A12" s="115">
        <v>46190</v>
      </c>
      <c r="B12" s="122" t="s">
        <v>223</v>
      </c>
      <c r="C12" s="123" t="s">
        <v>93</v>
      </c>
      <c r="D12" s="122" t="s">
        <v>224</v>
      </c>
      <c r="E12" s="124" t="s">
        <v>88</v>
      </c>
      <c r="F12" s="125" t="s">
        <v>220</v>
      </c>
    </row>
    <row r="13" spans="1:7" s="2" customFormat="1" x14ac:dyDescent="0.25">
      <c r="A13" s="115">
        <v>45919</v>
      </c>
      <c r="B13" s="122" t="s">
        <v>240</v>
      </c>
      <c r="C13" s="123" t="s">
        <v>93</v>
      </c>
      <c r="D13" s="122" t="s">
        <v>241</v>
      </c>
      <c r="E13" s="124" t="s">
        <v>88</v>
      </c>
      <c r="F13" s="125" t="s">
        <v>220</v>
      </c>
    </row>
    <row r="14" spans="1:7" s="2" customFormat="1" x14ac:dyDescent="0.25">
      <c r="A14" s="115"/>
      <c r="B14" s="122"/>
      <c r="C14" s="123"/>
      <c r="D14" s="122"/>
      <c r="E14" s="124"/>
      <c r="F14" s="125"/>
    </row>
    <row r="15" spans="1:7" s="2" customFormat="1" hidden="1" x14ac:dyDescent="0.25">
      <c r="A15" s="93"/>
      <c r="B15" s="98"/>
      <c r="C15" s="100"/>
      <c r="D15" s="98"/>
      <c r="E15" s="101"/>
      <c r="F15" s="99"/>
    </row>
    <row r="16" spans="1:7" ht="34.5" customHeight="1" x14ac:dyDescent="0.25">
      <c r="A16" s="111" t="s">
        <v>161</v>
      </c>
      <c r="B16" s="112" t="s">
        <v>162</v>
      </c>
      <c r="C16" s="113">
        <f>C17+C18</f>
        <v>3</v>
      </c>
      <c r="D16" s="114" t="str">
        <f>IF(SUBTOTAL(3,C11:C15)=SUBTOTAL(103,C11:C15),'Summary and sign-off'!$A$48,'Summary and sign-off'!$A$49)</f>
        <v>Check - there are no hidden rows with data</v>
      </c>
      <c r="E16" s="137" t="str">
        <f>IF('Summary and sign-off'!F60='Summary and sign-off'!F54,'Summary and sign-off'!A52,'Summary and sign-off'!A50)</f>
        <v>Check - each entry provides sufficient information</v>
      </c>
      <c r="F16" s="137"/>
      <c r="G16" s="2"/>
    </row>
    <row r="17" spans="1:6" ht="25.5" customHeight="1" x14ac:dyDescent="0.35">
      <c r="A17" s="53"/>
      <c r="B17" s="54" t="s">
        <v>93</v>
      </c>
      <c r="C17" s="55">
        <f>COUNTIF(C11:C15,'Summary and sign-off'!A45)</f>
        <v>3</v>
      </c>
      <c r="D17" s="14"/>
      <c r="E17" s="15"/>
      <c r="F17" s="16"/>
    </row>
    <row r="18" spans="1:6" ht="25.5" customHeight="1" x14ac:dyDescent="0.35">
      <c r="A18" s="53"/>
      <c r="B18" s="54" t="s">
        <v>94</v>
      </c>
      <c r="C18" s="55">
        <f>COUNTIF(C11:C15,'Summary and sign-off'!A46)</f>
        <v>0</v>
      </c>
      <c r="D18" s="14"/>
      <c r="E18" s="15"/>
      <c r="F18" s="16"/>
    </row>
    <row r="19" spans="1:6" ht="13" x14ac:dyDescent="0.3">
      <c r="A19" s="17"/>
      <c r="B19" s="18"/>
      <c r="C19" s="17"/>
      <c r="D19" s="19"/>
      <c r="E19" s="19"/>
      <c r="F19" s="17"/>
    </row>
    <row r="20" spans="1:6" ht="13" x14ac:dyDescent="0.3">
      <c r="A20" s="18" t="s">
        <v>151</v>
      </c>
      <c r="B20" s="18"/>
      <c r="C20" s="18"/>
      <c r="D20" s="18"/>
      <c r="E20" s="18"/>
      <c r="F20" s="18"/>
    </row>
    <row r="21" spans="1:6" ht="12.65" customHeight="1" x14ac:dyDescent="0.25">
      <c r="A21" s="20" t="s">
        <v>129</v>
      </c>
      <c r="B21" s="17"/>
      <c r="C21" s="17"/>
      <c r="D21" s="17"/>
      <c r="E21" s="17"/>
    </row>
    <row r="22" spans="1:6" ht="13" x14ac:dyDescent="0.3">
      <c r="A22" s="20" t="s">
        <v>76</v>
      </c>
      <c r="B22" s="19"/>
      <c r="C22" s="17"/>
      <c r="D22" s="17"/>
      <c r="E22" s="17"/>
      <c r="F22" s="17"/>
    </row>
    <row r="23" spans="1:6" ht="13" x14ac:dyDescent="0.3">
      <c r="A23" s="20" t="s">
        <v>163</v>
      </c>
      <c r="B23" s="21"/>
      <c r="C23" s="21"/>
      <c r="D23" s="21"/>
      <c r="E23" s="21"/>
      <c r="F23" s="21"/>
    </row>
    <row r="24" spans="1:6" ht="12.75" customHeight="1" x14ac:dyDescent="0.25">
      <c r="A24" s="20" t="s">
        <v>164</v>
      </c>
      <c r="B24" s="17"/>
      <c r="C24" s="17"/>
      <c r="D24" s="17"/>
      <c r="E24" s="17"/>
      <c r="F24" s="17"/>
    </row>
    <row r="25" spans="1:6" ht="13" customHeight="1" x14ac:dyDescent="0.25">
      <c r="A25" s="20" t="s">
        <v>165</v>
      </c>
      <c r="B25" s="17"/>
      <c r="C25" s="17"/>
      <c r="D25" s="17"/>
      <c r="E25" s="17"/>
      <c r="F25" s="17"/>
    </row>
    <row r="26" spans="1:6" x14ac:dyDescent="0.25">
      <c r="A26" s="20" t="s">
        <v>166</v>
      </c>
      <c r="C26" s="17"/>
      <c r="D26" s="17"/>
      <c r="E26" s="17"/>
      <c r="F26" s="17"/>
    </row>
    <row r="27" spans="1:6" ht="12.75" customHeight="1" x14ac:dyDescent="0.25">
      <c r="A27" s="20" t="s">
        <v>144</v>
      </c>
      <c r="B27" s="20"/>
      <c r="C27" s="22"/>
      <c r="D27" s="22"/>
      <c r="E27" s="22"/>
      <c r="F27" s="22"/>
    </row>
    <row r="28" spans="1:6" ht="12.75" customHeight="1" x14ac:dyDescent="0.25">
      <c r="A28" s="20"/>
      <c r="B28" s="20"/>
      <c r="C28" s="22"/>
      <c r="D28" s="22"/>
      <c r="E28" s="22"/>
      <c r="F28" s="22"/>
    </row>
    <row r="29" spans="1:6" ht="12.75" hidden="1" customHeight="1" x14ac:dyDescent="0.25">
      <c r="A29" s="20"/>
      <c r="B29" s="20"/>
      <c r="C29" s="22"/>
      <c r="D29" s="22"/>
      <c r="E29" s="22"/>
      <c r="F29" s="22"/>
    </row>
    <row r="30" spans="1:6" x14ac:dyDescent="0.25"/>
    <row r="31" spans="1:6" x14ac:dyDescent="0.25"/>
    <row r="32" spans="1:6" ht="13" hidden="1" x14ac:dyDescent="0.3">
      <c r="A32" s="18"/>
      <c r="B32" s="18"/>
      <c r="C32" s="18"/>
      <c r="D32" s="18"/>
      <c r="E32" s="18"/>
      <c r="F32" s="18"/>
    </row>
    <row r="33" spans="1:6" ht="13" hidden="1" x14ac:dyDescent="0.3">
      <c r="A33" s="18"/>
      <c r="B33" s="18"/>
      <c r="C33" s="18"/>
      <c r="D33" s="18"/>
      <c r="E33" s="18"/>
      <c r="F33" s="18"/>
    </row>
    <row r="34" spans="1:6" ht="13" hidden="1" x14ac:dyDescent="0.3">
      <c r="A34" s="18"/>
      <c r="B34" s="18"/>
      <c r="C34" s="18"/>
      <c r="D34" s="18"/>
      <c r="E34" s="18"/>
      <c r="F34" s="18"/>
    </row>
    <row r="35" spans="1:6" ht="13" hidden="1" x14ac:dyDescent="0.3">
      <c r="A35" s="18"/>
      <c r="B35" s="18"/>
      <c r="C35" s="18"/>
      <c r="D35" s="18"/>
      <c r="E35" s="18"/>
      <c r="F35" s="18"/>
    </row>
    <row r="36" spans="1:6" ht="13" hidden="1" x14ac:dyDescent="0.3">
      <c r="A36" s="18"/>
      <c r="B36" s="18"/>
      <c r="C36" s="18"/>
      <c r="D36" s="18"/>
      <c r="E36" s="18"/>
      <c r="F36" s="18"/>
    </row>
    <row r="37" spans="1:6" x14ac:dyDescent="0.25"/>
    <row r="38" spans="1:6" x14ac:dyDescent="0.25"/>
    <row r="39" spans="1:6" x14ac:dyDescent="0.25"/>
    <row r="40" spans="1:6" x14ac:dyDescent="0.25"/>
    <row r="41" spans="1:6" x14ac:dyDescent="0.25"/>
    <row r="42" spans="1:6" x14ac:dyDescent="0.25"/>
    <row r="45" spans="1:6" x14ac:dyDescent="0.25"/>
  </sheetData>
  <sheetProtection sheet="1" formatCells="0" insertRows="0" deleteRows="0"/>
  <dataConsolidate/>
  <mergeCells count="10">
    <mergeCell ref="E16:F16"/>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5"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C11:C15</xm:sqref>
        </x14:dataValidation>
        <x14:dataValidation type="list" errorStyle="information" operator="greaterThan" allowBlank="1" showInputMessage="1" prompt="Provide specific $ value if possible" xr:uid="{00000000-0002-0000-0500-000003000000}">
          <x14:formula1>
            <xm:f>'Summary and sign-off'!$A$39:$A$44</xm:f>
          </x14:formula1>
          <xm:sqref>E11:E15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TKMNZ-871057456-822943</_dlc_DocId>
    <_dlc_DocIdUrl xmlns="12165527-d881-4234-97f9-ee139a3f0c31">
      <Url>https://sscnz.sharepoint.com/sites/sscdms/66262/_layouts/15/DocIdRedir.aspx?ID=TKMNZ-871057456-822943</Url>
      <Description>TKMNZ-871057456-822943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539" ma:contentTypeDescription="" ma:contentTypeScope="" ma:versionID="aa8d61ab23ba349dbdbf6e771bd21625">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2.xml><?xml version="1.0" encoding="utf-8"?>
<ds:datastoreItem xmlns:ds="http://schemas.openxmlformats.org/officeDocument/2006/customXml" ds:itemID="{F579D7F4-D0D7-4BCB-BBEA-E7C37A64913E}">
  <ds:schemaRefs>
    <ds:schemaRef ds:uri="http://schemas.microsoft.com/office/2006/documentManagement/types"/>
    <ds:schemaRef ds:uri="12165527-d881-4234-97f9-ee139a3f0c31"/>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dcmitype/"/>
    <ds:schemaRef ds:uri="http://www.w3.org/XML/1998/namespace"/>
    <ds:schemaRef ds:uri="http://purl.org/dc/terms/"/>
  </ds:schemaRefs>
</ds:datastoreItem>
</file>

<file path=customXml/itemProps3.xml><?xml version="1.0" encoding="utf-8"?>
<ds:datastoreItem xmlns:ds="http://schemas.openxmlformats.org/officeDocument/2006/customXml" ds:itemID="{D79D72C4-64B1-41DC-903A-2759D151F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C6A401E-B983-48F3-ADF0-8594D7EE4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Emma Boddy</cp:lastModifiedBy>
  <cp:revision/>
  <dcterms:created xsi:type="dcterms:W3CDTF">2010-10-17T20:59:02Z</dcterms:created>
  <dcterms:modified xsi:type="dcterms:W3CDTF">2026-07-24T05:34:58Z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a8a4f21a-863d-4623-8308-1d8e1a69ec25</vt:lpwstr>
  </property>
  <property fmtid="{D5CDD505-2E9C-101B-9397-08002B2CF9AE}" pid="10" name="SharedWithUsers">
    <vt:lpwstr>87;#Ken Smart;#157;#Nehalkumar patel</vt:lpwstr>
  </property>
</Properties>
</file>